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1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УП!$A$1:$AT$107</definedName>
  </definedNames>
  <calcPr calcId="145621" refMode="R1C1"/>
</workbook>
</file>

<file path=xl/calcChain.xml><?xml version="1.0" encoding="utf-8"?>
<calcChain xmlns="http://schemas.openxmlformats.org/spreadsheetml/2006/main">
  <c r="AR15" i="6" l="1"/>
  <c r="AQ15" i="6"/>
  <c r="AP15" i="6"/>
  <c r="AO15" i="6"/>
  <c r="AN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J17" i="8" l="1"/>
  <c r="B17" i="8"/>
  <c r="AC68" i="1" l="1"/>
  <c r="AB68" i="1"/>
  <c r="AQ71" i="1"/>
  <c r="AP71" i="1"/>
  <c r="AN71" i="1"/>
  <c r="AO71" i="1"/>
  <c r="AR71" i="1"/>
  <c r="AM71" i="1" l="1"/>
  <c r="AK71" i="1"/>
  <c r="AL71" i="1"/>
  <c r="AS70" i="1" l="1"/>
  <c r="AD70" i="1"/>
  <c r="AD69" i="1" l="1"/>
  <c r="AD68" i="1" s="1"/>
  <c r="AD57" i="1"/>
  <c r="AD56" i="1" s="1"/>
  <c r="AD55" i="1"/>
  <c r="AD54" i="1" s="1"/>
  <c r="AC56" i="1"/>
  <c r="AB56" i="1"/>
  <c r="AC54" i="1"/>
  <c r="AB54" i="1"/>
  <c r="AD50" i="1"/>
  <c r="AD60" i="1" l="1"/>
  <c r="AB60" i="1" s="1"/>
  <c r="AD59" i="1" l="1"/>
  <c r="AD33" i="1" l="1"/>
  <c r="AC33" i="1" s="1"/>
  <c r="AB33" i="1" s="1"/>
  <c r="AD38" i="1" l="1"/>
  <c r="AB38" i="1" s="1"/>
  <c r="AD39" i="1"/>
  <c r="AD40" i="1"/>
  <c r="AC40" i="1" s="1"/>
  <c r="AB40" i="1" s="1"/>
  <c r="AD41" i="1"/>
  <c r="AB41" i="1" s="1"/>
  <c r="AD42" i="1"/>
  <c r="AB42" i="1" s="1"/>
  <c r="AD43" i="1"/>
  <c r="AB43" i="1" s="1"/>
  <c r="AD44" i="1"/>
  <c r="AC44" i="1" s="1"/>
  <c r="AB44" i="1" s="1"/>
  <c r="AS20" i="1" l="1"/>
  <c r="AD97" i="1" l="1"/>
  <c r="AD96" i="1" l="1"/>
  <c r="AC94" i="1"/>
  <c r="AB96" i="1" l="1"/>
  <c r="AD95" i="1"/>
  <c r="AB95" i="1" l="1"/>
  <c r="AL104" i="1" l="1"/>
  <c r="AO104" i="1"/>
  <c r="AP104" i="1"/>
  <c r="AQ104" i="1"/>
  <c r="AK104" i="1"/>
  <c r="AL103" i="1"/>
  <c r="AM103" i="1"/>
  <c r="AO103" i="1"/>
  <c r="AP103" i="1"/>
  <c r="AQ103" i="1"/>
  <c r="AR103" i="1"/>
  <c r="AD93" i="1" l="1"/>
  <c r="AB93" i="1" s="1"/>
  <c r="AC91" i="1"/>
  <c r="AD85" i="1"/>
  <c r="AC84" i="1"/>
  <c r="AD73" i="1"/>
  <c r="AC72" i="1"/>
  <c r="AB73" i="1" l="1"/>
  <c r="AB72" i="1" s="1"/>
  <c r="AE73" i="1"/>
  <c r="AB85" i="1"/>
  <c r="AB84" i="1" s="1"/>
  <c r="AE85" i="1"/>
  <c r="AD72" i="1"/>
  <c r="AD84" i="1"/>
  <c r="AR83" i="1" l="1"/>
  <c r="AD63" i="1" l="1"/>
  <c r="AD62" i="1" l="1"/>
  <c r="AB62" i="1" l="1"/>
  <c r="AC62" i="1"/>
  <c r="AD82" i="1"/>
  <c r="AD79" i="1"/>
  <c r="AD30" i="1"/>
  <c r="AD31" i="1"/>
  <c r="AD32" i="1"/>
  <c r="AC52" i="1" l="1"/>
  <c r="AD52" i="1"/>
  <c r="AK103" i="1"/>
  <c r="AL83" i="1" l="1"/>
  <c r="AM83" i="1"/>
  <c r="AN83" i="1"/>
  <c r="AO83" i="1"/>
  <c r="AP83" i="1"/>
  <c r="AQ83" i="1"/>
  <c r="AK83" i="1"/>
  <c r="AL80" i="1"/>
  <c r="AM80" i="1"/>
  <c r="AN80" i="1"/>
  <c r="AO80" i="1"/>
  <c r="AP80" i="1"/>
  <c r="AQ80" i="1"/>
  <c r="AR80" i="1"/>
  <c r="AK80" i="1"/>
  <c r="AL67" i="1"/>
  <c r="AM67" i="1"/>
  <c r="AN67" i="1"/>
  <c r="AO67" i="1"/>
  <c r="AP67" i="1"/>
  <c r="AQ67" i="1"/>
  <c r="AR67" i="1"/>
  <c r="AK67" i="1"/>
  <c r="AL46" i="1"/>
  <c r="AM46" i="1"/>
  <c r="AN46" i="1"/>
  <c r="AO46" i="1"/>
  <c r="AP46" i="1"/>
  <c r="AQ46" i="1"/>
  <c r="AR46" i="1"/>
  <c r="AK46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39" i="1"/>
  <c r="AS40" i="1"/>
  <c r="AS42" i="1"/>
  <c r="AS43" i="1"/>
  <c r="AB52" i="1"/>
  <c r="AD76" i="1"/>
  <c r="AD78" i="1"/>
  <c r="AC82" i="1"/>
  <c r="AB82" i="1" s="1"/>
  <c r="AS82" i="1" s="1"/>
  <c r="AD98" i="1"/>
  <c r="AD99" i="1"/>
  <c r="AD100" i="1"/>
  <c r="AD101" i="1"/>
  <c r="AD102" i="1"/>
  <c r="AB23" i="1"/>
  <c r="AS23" i="1" s="1"/>
  <c r="AC24" i="1"/>
  <c r="AB24" i="1" s="1"/>
  <c r="AC25" i="1"/>
  <c r="AB25" i="1" s="1"/>
  <c r="AS25" i="1" s="1"/>
  <c r="AS13" i="1"/>
  <c r="AB14" i="1"/>
  <c r="AS14" i="1" s="1"/>
  <c r="AB15" i="1"/>
  <c r="AS15" i="1" s="1"/>
  <c r="AS16" i="1"/>
  <c r="AS17" i="1"/>
  <c r="AS18" i="1"/>
  <c r="AB19" i="1"/>
  <c r="AS19" i="1" s="1"/>
  <c r="AK86" i="1" l="1"/>
  <c r="AK87" i="1" s="1"/>
  <c r="AD77" i="1"/>
  <c r="AD37" i="1"/>
  <c r="AL86" i="1"/>
  <c r="AL87" i="1" s="1"/>
  <c r="AN86" i="1"/>
  <c r="AN87" i="1" s="1"/>
  <c r="AP86" i="1"/>
  <c r="AP87" i="1" s="1"/>
  <c r="AR86" i="1"/>
  <c r="AR87" i="1" s="1"/>
  <c r="AM86" i="1"/>
  <c r="AM87" i="1" s="1"/>
  <c r="AO86" i="1"/>
  <c r="AO87" i="1" s="1"/>
  <c r="AQ86" i="1"/>
  <c r="AQ87" i="1" s="1"/>
  <c r="AD92" i="1"/>
  <c r="AB92" i="1" s="1"/>
  <c r="AB91" i="1" s="1"/>
  <c r="AC37" i="1"/>
  <c r="AC99" i="1"/>
  <c r="AD81" i="1"/>
  <c r="AB29" i="1"/>
  <c r="AS29" i="1" s="1"/>
  <c r="AC102" i="1"/>
  <c r="AB22" i="1"/>
  <c r="AC101" i="1"/>
  <c r="AC100" i="1"/>
  <c r="AC98" i="1"/>
  <c r="AC76" i="1"/>
  <c r="AB76" i="1" s="1"/>
  <c r="AB75" i="1" s="1"/>
  <c r="AB81" i="1"/>
  <c r="AD75" i="1"/>
  <c r="AD28" i="1"/>
  <c r="AB32" i="1"/>
  <c r="AS32" i="1" s="1"/>
  <c r="AB30" i="1"/>
  <c r="AS30" i="1" s="1"/>
  <c r="AS12" i="1"/>
  <c r="AS22" i="1" l="1"/>
  <c r="AB78" i="1"/>
  <c r="AB77" i="1" s="1"/>
  <c r="AC77" i="1"/>
  <c r="AD91" i="1"/>
  <c r="AC75" i="1"/>
  <c r="AC28" i="1"/>
  <c r="AC81" i="1"/>
  <c r="AD9" i="1"/>
  <c r="AB31" i="1"/>
  <c r="AB37" i="1" l="1"/>
  <c r="AS38" i="1"/>
  <c r="AS77" i="1"/>
  <c r="AB28" i="1"/>
  <c r="AS31" i="1"/>
  <c r="AS11" i="1"/>
  <c r="AC9" i="1"/>
  <c r="AC88" i="1" l="1"/>
  <c r="AD90" i="1"/>
  <c r="AB88" i="1" l="1"/>
  <c r="AB89" i="1" s="1"/>
  <c r="AB90" i="1"/>
  <c r="AC90" i="1"/>
  <c r="AC89" i="1"/>
  <c r="AD88" i="1"/>
  <c r="AD89" i="1" l="1"/>
</calcChain>
</file>

<file path=xl/sharedStrings.xml><?xml version="1.0" encoding="utf-8"?>
<sst xmlns="http://schemas.openxmlformats.org/spreadsheetml/2006/main" count="375" uniqueCount="247">
  <si>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</si>
  <si>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</si>
  <si>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</si>
  <si>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</si>
  <si>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</si>
  <si>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</si>
  <si>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</si>
  <si>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</si>
  <si>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</si>
  <si>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</si>
  <si>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</si>
  <si>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</si>
  <si>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</si>
  <si>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</si>
  <si>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</si>
  <si>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</si>
  <si>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</si>
  <si>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</si>
  <si>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</si>
  <si>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</si>
  <si>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</si>
  <si>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</si>
  <si>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</si>
  <si>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</si>
  <si>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</si>
  <si>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</si>
  <si>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</si>
  <si>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</si>
  <si>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</si>
  <si>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</si>
  <si>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</si>
  <si>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</si>
  <si>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</si>
  <si>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</si>
  <si>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</si>
  <si>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</si>
  <si>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</si>
  <si>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</si>
  <si>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</si>
  <si>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</si>
  <si>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</si>
  <si>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</si>
  <si>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</si>
  <si>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</si>
  <si>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</si>
  <si>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</si>
  <si>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</si>
  <si>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</si>
  <si>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</si>
  <si>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</si>
  <si>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</si>
  <si>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</si>
  <si>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</si>
  <si>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</si>
  <si>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Исполнительская деятельность</t>
  </si>
  <si>
    <t>МДК.01.01</t>
  </si>
  <si>
    <t>Специальный инструмент</t>
  </si>
  <si>
    <t>МДК.01.02</t>
  </si>
  <si>
    <t>МДК.01.03</t>
  </si>
  <si>
    <t>МДК.01.04</t>
  </si>
  <si>
    <t>МДК.01.05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</si>
  <si>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</si>
  <si>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</si>
  <si>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</si>
  <si>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</si>
  <si>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</si>
  <si>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</si>
  <si>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</si>
  <si>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</si>
  <si>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Учебная практика по педагогической работе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</si>
  <si>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</si>
  <si>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</si>
  <si>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</si>
  <si>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</si>
  <si>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</si>
  <si>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</si>
  <si>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</si>
  <si>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</si>
  <si>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</si>
  <si>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</si>
  <si>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</si>
  <si>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</si>
  <si>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</si>
  <si>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</si>
  <si>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</si>
  <si>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</si>
  <si>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</si>
  <si>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</si>
  <si>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Методика обучения игре на инструменте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</si>
  <si>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</si>
  <si>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</si>
  <si>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</si>
  <si>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</si>
  <si>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</si>
  <si>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</si>
  <si>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</si>
  <si>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</si>
  <si>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</si>
  <si>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</si>
  <si>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Инструментоведение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</si>
  <si>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</si>
  <si>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</si>
  <si>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</si>
  <si>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</si>
  <si>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</si>
  <si>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</si>
  <si>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</si>
  <si>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</si>
  <si>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</si>
  <si>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</si>
  <si>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</si>
  <si>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</si>
  <si>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</si>
  <si>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</si>
  <si>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</si>
  <si>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</si>
  <si>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</si>
  <si>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</si>
  <si>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</si>
  <si>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</si>
  <si>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</si>
  <si>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</si>
  <si>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</si>
  <si>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</si>
  <si>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</si>
  <si>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</si>
  <si>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</si>
  <si>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</si>
  <si>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</si>
  <si>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</si>
  <si>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</si>
  <si>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</si>
  <si>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</si>
  <si>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</si>
  <si>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</si>
  <si>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</si>
  <si>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</si>
  <si>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</si>
  <si>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</si>
  <si>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</si>
  <si>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</si>
  <si>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</si>
  <si>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</si>
  <si>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</si>
  <si>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</si>
  <si>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</si>
  <si>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</si>
  <si>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</si>
  <si>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</si>
  <si>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</si>
  <si>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</si>
  <si>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</si>
  <si>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</si>
  <si>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</si>
  <si>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</si>
  <si>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</si>
  <si>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</si>
  <si>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</si>
  <si>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</si>
  <si>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</si>
  <si>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</si>
  <si>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</si>
  <si>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</si>
  <si>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</si>
  <si>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</si>
  <si>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</si>
  <si>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Специальность 53.02.03 ИНСТРУМЕНТАЛЬНОЕ ИСПОЛНИТЕЛЬСТВО (по видам инструментов)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</si>
  <si>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</si>
  <si>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</si>
  <si>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</si>
  <si>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</si>
  <si>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</si>
  <si>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</si>
  <si>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</si>
  <si>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</si>
  <si>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вид ИНСТРУМЕНТЫ НАРОДНОГО ОРКЕСТРА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</si>
  <si>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</si>
  <si>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</si>
  <si>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</si>
  <si>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</si>
  <si>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</si>
  <si>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</si>
  <si>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</si>
  <si>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</si>
  <si>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</si>
  <si>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</si>
  <si>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</si>
  <si>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</si>
  <si>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</si>
  <si>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</si>
  <si>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</si>
  <si>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</si>
  <si>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</si>
  <si>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</si>
  <si>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</si>
  <si>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</si>
  <si>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</si>
  <si>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</si>
  <si>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</si>
  <si>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</si>
  <si>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Репертуар ДМШ</t>
  </si>
  <si>
    <t>Рассредоточенная(исп.)</t>
  </si>
  <si>
    <t>Рассредоточенная (пед)</t>
  </si>
  <si>
    <t>5 нед.</t>
  </si>
  <si>
    <t>ОГСЭ.06</t>
  </si>
  <si>
    <t>Дополнительный инструмент (фортепиано)</t>
  </si>
  <si>
    <t>История исполнительского искусства, инструментоведение, изучение родственных инструментов</t>
  </si>
  <si>
    <t>История исполнительского искусства</t>
  </si>
  <si>
    <t>Изучение родственных инструментов</t>
  </si>
  <si>
    <t>Оркестр</t>
  </si>
  <si>
    <t>Ансамблевое исполнительство</t>
  </si>
  <si>
    <t>Дирижирование чтение оркестровых партитур</t>
  </si>
  <si>
    <t xml:space="preserve">Дирижирование </t>
  </si>
  <si>
    <t>Инструментовка</t>
  </si>
  <si>
    <t>Изучение оркестровых партий</t>
  </si>
  <si>
    <t>?</t>
  </si>
  <si>
    <t>УП.02</t>
  </si>
  <si>
    <t>Чтение с листа</t>
  </si>
  <si>
    <t>Концертмейстерский класс</t>
  </si>
  <si>
    <t>Концертмейстерская подготовка</t>
  </si>
  <si>
    <t>3. План учебного процесса
специальность 53.02.03 Инструментальное исполнительство (по видам инструментов) Инструменты народного оркестра</t>
  </si>
  <si>
    <t>ОУЦ.00</t>
  </si>
  <si>
    <t>ОУП.00</t>
  </si>
  <si>
    <t>Обязательные предметные области</t>
  </si>
  <si>
    <t>ОУП.01.</t>
  </si>
  <si>
    <t>ОУП.02</t>
  </si>
  <si>
    <t>ОУП.03</t>
  </si>
  <si>
    <t>Родная литература</t>
  </si>
  <si>
    <t>ОУП.04</t>
  </si>
  <si>
    <t>ОУП.05</t>
  </si>
  <si>
    <t>ОУП.06</t>
  </si>
  <si>
    <t>Математика</t>
  </si>
  <si>
    <t>ОУП.07</t>
  </si>
  <si>
    <t>ОУП.08</t>
  </si>
  <si>
    <t>ОУП.09</t>
  </si>
  <si>
    <t>ОУП.10</t>
  </si>
  <si>
    <t>Профильные учебные предметы</t>
  </si>
  <si>
    <t>ПУП.00</t>
  </si>
  <si>
    <t>ПУП.01</t>
  </si>
  <si>
    <t>ПУП.02</t>
  </si>
  <si>
    <t>ПУП.03</t>
  </si>
  <si>
    <t>ПУП.04</t>
  </si>
  <si>
    <t>Основы безопасности жизнедеятельности</t>
  </si>
  <si>
    <t>вид Инструменты народного оркестра</t>
  </si>
  <si>
    <t>1.06 - 7 .06</t>
  </si>
  <si>
    <t>Производственная практика (преддипломная) проводится в течение 7,8 семестров</t>
  </si>
  <si>
    <t>Подготовка к Государственной итоговой аттестации (1 нед.), Государственная итоговая аттестация (3 нед.)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</si>
</sst>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2" fillId="6" borderId="4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121"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D9FFD9"/>
      <color rgb="FFF5FCAE"/>
      <color rgb="FFEFFC9E"/>
      <color rgb="FFA1FDB3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34</xdr:col>
      <xdr:colOff>78578</xdr:colOff>
      <xdr:row>73</xdr:row>
      <xdr:rowOff>71438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20462078" cy="13977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AX27" sqref="AX2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4"/>
  <sheetViews>
    <sheetView tabSelected="1" view="pageBreakPreview" zoomScaleSheetLayoutView="100" workbookViewId="0">
      <selection activeCell="AC34" sqref="AC34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x14ac:dyDescent="0.25">
      <c r="A2" s="302" t="s">
        <v>173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</row>
    <row r="3" spans="1:53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</row>
    <row r="4" spans="1:53" x14ac:dyDescent="0.25">
      <c r="A4" s="302" t="s">
        <v>166</v>
      </c>
      <c r="B4" s="302"/>
      <c r="C4" s="302"/>
      <c r="D4" s="302"/>
      <c r="E4" s="302"/>
      <c r="F4" s="302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</row>
    <row r="5" spans="1:53" x14ac:dyDescent="0.25">
      <c r="A5" s="76"/>
      <c r="B5" s="76"/>
      <c r="C5" s="76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</row>
    <row r="6" spans="1:53" x14ac:dyDescent="0.25">
      <c r="A6" s="302" t="s">
        <v>175</v>
      </c>
      <c r="B6" s="302"/>
      <c r="C6" s="302"/>
      <c r="D6" s="302"/>
      <c r="E6" s="302"/>
      <c r="F6" s="302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</row>
    <row r="7" spans="1:53" x14ac:dyDescent="0.25">
      <c r="A7" s="76"/>
      <c r="B7" s="76"/>
      <c r="C7" s="76"/>
      <c r="D7" s="76"/>
      <c r="E7" s="76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</row>
    <row r="8" spans="1:5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 x14ac:dyDescent="0.25">
      <c r="A9" s="304" t="s">
        <v>101</v>
      </c>
      <c r="B9" s="297" t="s">
        <v>102</v>
      </c>
      <c r="C9" s="297"/>
      <c r="D9" s="297"/>
      <c r="E9" s="297"/>
      <c r="F9" s="301" t="s">
        <v>103</v>
      </c>
      <c r="G9" s="297" t="s">
        <v>104</v>
      </c>
      <c r="H9" s="297"/>
      <c r="I9" s="297"/>
      <c r="J9" s="301" t="s">
        <v>105</v>
      </c>
      <c r="K9" s="297" t="s">
        <v>106</v>
      </c>
      <c r="L9" s="297"/>
      <c r="M9" s="297"/>
      <c r="N9" s="297"/>
      <c r="O9" s="295" t="s">
        <v>196</v>
      </c>
      <c r="P9" s="292" t="s">
        <v>107</v>
      </c>
      <c r="Q9" s="293"/>
      <c r="R9" s="294"/>
      <c r="S9" s="301" t="s">
        <v>108</v>
      </c>
      <c r="T9" s="297" t="s">
        <v>109</v>
      </c>
      <c r="U9" s="297"/>
      <c r="V9" s="297"/>
      <c r="W9" s="301" t="s">
        <v>110</v>
      </c>
      <c r="X9" s="297" t="s">
        <v>111</v>
      </c>
      <c r="Y9" s="297"/>
      <c r="Z9" s="297"/>
      <c r="AA9" s="301" t="s">
        <v>184</v>
      </c>
      <c r="AB9" s="292" t="s">
        <v>112</v>
      </c>
      <c r="AC9" s="293"/>
      <c r="AD9" s="293"/>
      <c r="AE9" s="294"/>
      <c r="AF9" s="295" t="s">
        <v>185</v>
      </c>
      <c r="AG9" s="292" t="s">
        <v>113</v>
      </c>
      <c r="AH9" s="293"/>
      <c r="AI9" s="294"/>
      <c r="AJ9" s="295" t="s">
        <v>186</v>
      </c>
      <c r="AK9" s="298" t="s">
        <v>114</v>
      </c>
      <c r="AL9" s="299"/>
      <c r="AM9" s="299"/>
      <c r="AN9" s="300"/>
      <c r="AO9" s="301" t="s">
        <v>244</v>
      </c>
      <c r="AP9" s="293" t="s">
        <v>115</v>
      </c>
      <c r="AQ9" s="293"/>
      <c r="AR9" s="294"/>
      <c r="AS9" s="295" t="s">
        <v>187</v>
      </c>
      <c r="AT9" s="292" t="s">
        <v>116</v>
      </c>
      <c r="AU9" s="293"/>
      <c r="AV9" s="294"/>
      <c r="AW9" s="295" t="s">
        <v>188</v>
      </c>
      <c r="AX9" s="297" t="s">
        <v>117</v>
      </c>
      <c r="AY9" s="297"/>
      <c r="AZ9" s="297"/>
      <c r="BA9" s="297"/>
    </row>
    <row r="10" spans="1:53" ht="59.25" customHeight="1" x14ac:dyDescent="0.25">
      <c r="A10" s="304"/>
      <c r="B10" s="78" t="s">
        <v>118</v>
      </c>
      <c r="C10" s="78" t="s">
        <v>119</v>
      </c>
      <c r="D10" s="78" t="s">
        <v>120</v>
      </c>
      <c r="E10" s="78" t="s">
        <v>121</v>
      </c>
      <c r="F10" s="301"/>
      <c r="G10" s="78" t="s">
        <v>122</v>
      </c>
      <c r="H10" s="78" t="s">
        <v>123</v>
      </c>
      <c r="I10" s="78" t="s">
        <v>124</v>
      </c>
      <c r="J10" s="301"/>
      <c r="K10" s="78" t="s">
        <v>125</v>
      </c>
      <c r="L10" s="78" t="s">
        <v>126</v>
      </c>
      <c r="M10" s="78" t="s">
        <v>127</v>
      </c>
      <c r="N10" s="78" t="s">
        <v>128</v>
      </c>
      <c r="O10" s="296"/>
      <c r="P10" s="78" t="s">
        <v>119</v>
      </c>
      <c r="Q10" s="78" t="s">
        <v>120</v>
      </c>
      <c r="R10" s="78" t="s">
        <v>129</v>
      </c>
      <c r="S10" s="301"/>
      <c r="T10" s="78" t="s">
        <v>130</v>
      </c>
      <c r="U10" s="78" t="s">
        <v>131</v>
      </c>
      <c r="V10" s="78" t="s">
        <v>132</v>
      </c>
      <c r="W10" s="301"/>
      <c r="X10" s="78" t="s">
        <v>133</v>
      </c>
      <c r="Y10" s="78" t="s">
        <v>134</v>
      </c>
      <c r="Z10" s="78" t="s">
        <v>135</v>
      </c>
      <c r="AA10" s="301"/>
      <c r="AB10" s="78" t="s">
        <v>189</v>
      </c>
      <c r="AC10" s="78" t="s">
        <v>134</v>
      </c>
      <c r="AD10" s="78" t="s">
        <v>136</v>
      </c>
      <c r="AE10" s="79" t="s">
        <v>190</v>
      </c>
      <c r="AF10" s="296"/>
      <c r="AG10" s="80" t="s">
        <v>122</v>
      </c>
      <c r="AH10" s="78" t="s">
        <v>123</v>
      </c>
      <c r="AI10" s="287" t="s">
        <v>124</v>
      </c>
      <c r="AJ10" s="296"/>
      <c r="AK10" s="78" t="s">
        <v>191</v>
      </c>
      <c r="AL10" s="78" t="s">
        <v>192</v>
      </c>
      <c r="AM10" s="78" t="s">
        <v>193</v>
      </c>
      <c r="AN10" s="78" t="s">
        <v>194</v>
      </c>
      <c r="AO10" s="301"/>
      <c r="AP10" s="239" t="s">
        <v>119</v>
      </c>
      <c r="AQ10" s="81" t="s">
        <v>120</v>
      </c>
      <c r="AR10" s="82" t="s">
        <v>121</v>
      </c>
      <c r="AS10" s="296"/>
      <c r="AT10" s="80" t="s">
        <v>122</v>
      </c>
      <c r="AU10" s="78" t="s">
        <v>123</v>
      </c>
      <c r="AV10" s="287" t="s">
        <v>124</v>
      </c>
      <c r="AW10" s="296"/>
      <c r="AX10" s="78" t="s">
        <v>125</v>
      </c>
      <c r="AY10" s="78" t="s">
        <v>126</v>
      </c>
      <c r="AZ10" s="78" t="s">
        <v>127</v>
      </c>
      <c r="BA10" s="78" t="s">
        <v>195</v>
      </c>
    </row>
    <row r="11" spans="1:53" x14ac:dyDescent="0.25">
      <c r="A11" s="286"/>
      <c r="B11" s="83">
        <v>1</v>
      </c>
      <c r="C11" s="83">
        <v>2</v>
      </c>
      <c r="D11" s="83">
        <v>3</v>
      </c>
      <c r="E11" s="83">
        <v>4</v>
      </c>
      <c r="F11" s="83">
        <v>5</v>
      </c>
      <c r="G11" s="83">
        <v>6</v>
      </c>
      <c r="H11" s="83">
        <v>7</v>
      </c>
      <c r="I11" s="83">
        <v>8</v>
      </c>
      <c r="J11" s="83">
        <v>9</v>
      </c>
      <c r="K11" s="83">
        <v>10</v>
      </c>
      <c r="L11" s="83">
        <v>11</v>
      </c>
      <c r="M11" s="83">
        <v>12</v>
      </c>
      <c r="N11" s="83">
        <v>13</v>
      </c>
      <c r="O11" s="83">
        <v>14</v>
      </c>
      <c r="P11" s="83">
        <v>15</v>
      </c>
      <c r="Q11" s="83">
        <v>16</v>
      </c>
      <c r="R11" s="83">
        <v>17</v>
      </c>
      <c r="S11" s="83">
        <v>18</v>
      </c>
      <c r="T11" s="83">
        <v>19</v>
      </c>
      <c r="U11" s="83">
        <v>20</v>
      </c>
      <c r="V11" s="83">
        <v>21</v>
      </c>
      <c r="W11" s="83">
        <v>22</v>
      </c>
      <c r="X11" s="83">
        <v>23</v>
      </c>
      <c r="Y11" s="83">
        <v>24</v>
      </c>
      <c r="Z11" s="83">
        <v>25</v>
      </c>
      <c r="AA11" s="83">
        <v>26</v>
      </c>
      <c r="AB11" s="83">
        <v>27</v>
      </c>
      <c r="AC11" s="83">
        <v>28</v>
      </c>
      <c r="AD11" s="83">
        <v>29</v>
      </c>
      <c r="AE11" s="83">
        <v>30</v>
      </c>
      <c r="AF11" s="83">
        <v>31</v>
      </c>
      <c r="AG11" s="83">
        <v>32</v>
      </c>
      <c r="AH11" s="83">
        <v>33</v>
      </c>
      <c r="AI11" s="83">
        <v>34</v>
      </c>
      <c r="AJ11" s="83">
        <v>35</v>
      </c>
      <c r="AK11" s="83">
        <v>36</v>
      </c>
      <c r="AL11" s="83">
        <v>37</v>
      </c>
      <c r="AM11" s="83">
        <v>38</v>
      </c>
      <c r="AN11" s="83">
        <v>39</v>
      </c>
      <c r="AO11" s="83">
        <v>40</v>
      </c>
      <c r="AP11" s="83">
        <v>41</v>
      </c>
      <c r="AQ11" s="83">
        <v>42</v>
      </c>
      <c r="AR11" s="83">
        <v>43</v>
      </c>
      <c r="AS11" s="83">
        <v>44</v>
      </c>
      <c r="AT11" s="83">
        <v>45</v>
      </c>
      <c r="AU11" s="83">
        <v>46</v>
      </c>
      <c r="AV11" s="83">
        <v>47</v>
      </c>
      <c r="AW11" s="83">
        <v>48</v>
      </c>
      <c r="AX11" s="83">
        <v>49</v>
      </c>
      <c r="AY11" s="83">
        <v>50</v>
      </c>
      <c r="AZ11" s="83">
        <v>51</v>
      </c>
      <c r="BA11" s="83">
        <v>52</v>
      </c>
    </row>
    <row r="12" spans="1:53" s="129" customFormat="1" ht="18.95" customHeight="1" x14ac:dyDescent="0.25">
      <c r="A12" s="84">
        <v>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 t="str">
        <f>$M$20</f>
        <v>::</v>
      </c>
      <c r="S12" s="86" t="str">
        <f>$M$22</f>
        <v xml:space="preserve"> =</v>
      </c>
      <c r="T12" s="85" t="s">
        <v>137</v>
      </c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 t="str">
        <f>$M$20</f>
        <v>::</v>
      </c>
      <c r="AR12" s="85" t="str">
        <f>$M$20</f>
        <v>::</v>
      </c>
      <c r="AS12" s="86" t="str">
        <f t="shared" ref="AS12:BA14" si="0">$M$22</f>
        <v xml:space="preserve"> =</v>
      </c>
      <c r="AT12" s="86" t="str">
        <f t="shared" si="0"/>
        <v xml:space="preserve"> =</v>
      </c>
      <c r="AU12" s="86" t="str">
        <f t="shared" si="0"/>
        <v xml:space="preserve"> =</v>
      </c>
      <c r="AV12" s="86" t="str">
        <f t="shared" si="0"/>
        <v xml:space="preserve"> =</v>
      </c>
      <c r="AW12" s="86" t="str">
        <f t="shared" si="0"/>
        <v xml:space="preserve"> =</v>
      </c>
      <c r="AX12" s="86" t="str">
        <f t="shared" si="0"/>
        <v xml:space="preserve"> =</v>
      </c>
      <c r="AY12" s="86" t="str">
        <f t="shared" si="0"/>
        <v xml:space="preserve"> =</v>
      </c>
      <c r="AZ12" s="86" t="str">
        <f t="shared" si="0"/>
        <v xml:space="preserve"> =</v>
      </c>
      <c r="BA12" s="86" t="str">
        <f t="shared" si="0"/>
        <v xml:space="preserve"> =</v>
      </c>
    </row>
    <row r="13" spans="1:53" s="129" customFormat="1" ht="18.95" customHeight="1" x14ac:dyDescent="0.25">
      <c r="A13" s="84">
        <v>2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 t="str">
        <f>$M$20</f>
        <v>::</v>
      </c>
      <c r="S13" s="86" t="str">
        <f>$M$22</f>
        <v xml:space="preserve"> =</v>
      </c>
      <c r="T13" s="86" t="s">
        <v>137</v>
      </c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 t="str">
        <f t="shared" ref="AQ13:AS14" si="1">$M$20</f>
        <v>::</v>
      </c>
      <c r="AR13" s="85" t="str">
        <f t="shared" si="1"/>
        <v>::</v>
      </c>
      <c r="AS13" s="85" t="str">
        <f t="shared" si="1"/>
        <v>::</v>
      </c>
      <c r="AT13" s="86" t="str">
        <f t="shared" si="0"/>
        <v xml:space="preserve"> =</v>
      </c>
      <c r="AU13" s="86" t="str">
        <f t="shared" si="0"/>
        <v xml:space="preserve"> =</v>
      </c>
      <c r="AV13" s="86" t="str">
        <f t="shared" si="0"/>
        <v xml:space="preserve"> =</v>
      </c>
      <c r="AW13" s="86" t="str">
        <f t="shared" si="0"/>
        <v xml:space="preserve"> =</v>
      </c>
      <c r="AX13" s="86" t="str">
        <f t="shared" si="0"/>
        <v xml:space="preserve"> =</v>
      </c>
      <c r="AY13" s="86" t="str">
        <f t="shared" si="0"/>
        <v xml:space="preserve"> =</v>
      </c>
      <c r="AZ13" s="86" t="str">
        <f t="shared" si="0"/>
        <v xml:space="preserve"> =</v>
      </c>
      <c r="BA13" s="86" t="str">
        <f t="shared" si="0"/>
        <v xml:space="preserve"> =</v>
      </c>
    </row>
    <row r="14" spans="1:53" s="129" customFormat="1" ht="18.95" customHeight="1" x14ac:dyDescent="0.25">
      <c r="A14" s="84">
        <v>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 t="str">
        <f>$M$20</f>
        <v>::</v>
      </c>
      <c r="S14" s="86" t="str">
        <f>$M$22</f>
        <v xml:space="preserve"> =</v>
      </c>
      <c r="T14" s="86" t="s">
        <v>137</v>
      </c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 t="str">
        <f t="shared" si="1"/>
        <v>::</v>
      </c>
      <c r="AR14" s="85" t="str">
        <f t="shared" si="1"/>
        <v>::</v>
      </c>
      <c r="AS14" s="85" t="str">
        <f t="shared" si="1"/>
        <v>::</v>
      </c>
      <c r="AT14" s="86" t="str">
        <f t="shared" si="0"/>
        <v xml:space="preserve"> =</v>
      </c>
      <c r="AU14" s="86" t="str">
        <f t="shared" si="0"/>
        <v xml:space="preserve"> =</v>
      </c>
      <c r="AV14" s="86" t="str">
        <f t="shared" si="0"/>
        <v xml:space="preserve"> =</v>
      </c>
      <c r="AW14" s="86" t="str">
        <f t="shared" si="0"/>
        <v xml:space="preserve"> =</v>
      </c>
      <c r="AX14" s="86" t="str">
        <f t="shared" si="0"/>
        <v xml:space="preserve"> =</v>
      </c>
      <c r="AY14" s="86" t="str">
        <f t="shared" si="0"/>
        <v xml:space="preserve"> =</v>
      </c>
      <c r="AZ14" s="86" t="str">
        <f t="shared" si="0"/>
        <v xml:space="preserve"> =</v>
      </c>
      <c r="BA14" s="86" t="str">
        <f t="shared" si="0"/>
        <v xml:space="preserve"> =</v>
      </c>
    </row>
    <row r="15" spans="1:53" s="129" customFormat="1" ht="18.95" customHeight="1" x14ac:dyDescent="0.25">
      <c r="A15" s="84">
        <v>4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 t="str">
        <f>$M$20</f>
        <v>::</v>
      </c>
      <c r="S15" s="86" t="str">
        <f>$M$22</f>
        <v xml:space="preserve"> =</v>
      </c>
      <c r="T15" s="86" t="s">
        <v>137</v>
      </c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 t="str">
        <f t="shared" ref="AN15" si="2">$M$20</f>
        <v>::</v>
      </c>
      <c r="AO15" s="85" t="str">
        <f>$M$21</f>
        <v>Ш</v>
      </c>
      <c r="AP15" s="85" t="str">
        <f>$M$21</f>
        <v>Ш</v>
      </c>
      <c r="AQ15" s="85" t="str">
        <f>$M$21</f>
        <v>Ш</v>
      </c>
      <c r="AR15" s="87" t="str">
        <f>M21</f>
        <v>Ш</v>
      </c>
      <c r="AS15" s="87" t="s">
        <v>138</v>
      </c>
      <c r="AT15" s="87" t="s">
        <v>138</v>
      </c>
      <c r="AU15" s="87" t="s">
        <v>138</v>
      </c>
      <c r="AV15" s="87" t="s">
        <v>138</v>
      </c>
      <c r="AW15" s="87" t="s">
        <v>138</v>
      </c>
      <c r="AX15" s="87" t="s">
        <v>138</v>
      </c>
      <c r="AY15" s="87" t="s">
        <v>138</v>
      </c>
      <c r="AZ15" s="87" t="s">
        <v>138</v>
      </c>
      <c r="BA15" s="87" t="s">
        <v>138</v>
      </c>
    </row>
    <row r="16" spans="1:53" s="130" customFormat="1" ht="18.95" customHeight="1" x14ac:dyDescent="0.25">
      <c r="A16" s="88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90"/>
      <c r="T16" s="90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91"/>
      <c r="AS16" s="91"/>
      <c r="AT16" s="91"/>
      <c r="AU16" s="91"/>
      <c r="AV16" s="91"/>
      <c r="AW16" s="91"/>
      <c r="AX16" s="91"/>
      <c r="AY16" s="91"/>
      <c r="AZ16" s="91"/>
      <c r="BA16" s="91"/>
    </row>
    <row r="17" spans="1:53" s="5" customFormat="1" x14ac:dyDescent="0.25">
      <c r="A17" s="75"/>
      <c r="B17" s="75"/>
      <c r="C17" s="75"/>
      <c r="D17" s="75"/>
      <c r="E17" s="75"/>
      <c r="F17" s="75"/>
      <c r="G17" s="75" t="s">
        <v>139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1:53" s="5" customFormat="1" ht="31.5" customHeight="1" x14ac:dyDescent="0.25">
      <c r="A18" s="75"/>
      <c r="B18" s="75"/>
      <c r="C18" s="75"/>
      <c r="D18" s="75"/>
      <c r="E18" s="75"/>
      <c r="F18" s="92"/>
      <c r="G18" s="75"/>
      <c r="H18" s="75"/>
      <c r="I18" s="75"/>
      <c r="J18" s="75"/>
      <c r="K18" s="75"/>
      <c r="L18" s="75"/>
      <c r="M18" s="93"/>
      <c r="N18" s="75"/>
      <c r="O18" s="291" t="s">
        <v>163</v>
      </c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291"/>
      <c r="AO18" s="291"/>
      <c r="AP18" s="291"/>
      <c r="AQ18" s="291"/>
      <c r="AR18" s="291"/>
      <c r="AS18" s="291"/>
      <c r="AT18" s="291"/>
      <c r="AU18" s="131"/>
      <c r="AV18" s="75"/>
      <c r="AW18" s="75"/>
      <c r="AX18" s="75"/>
      <c r="AY18" s="75"/>
      <c r="AZ18" s="75"/>
      <c r="BA18" s="75"/>
    </row>
    <row r="19" spans="1:53" s="5" customForma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93"/>
      <c r="N19" s="75"/>
      <c r="O19" s="75" t="s">
        <v>245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1:53" s="5" customForma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93" t="s">
        <v>140</v>
      </c>
      <c r="N20" s="75"/>
      <c r="O20" s="75" t="s">
        <v>78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1:53" s="5" customForma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93" t="s">
        <v>141</v>
      </c>
      <c r="N21" s="75"/>
      <c r="O21" s="75" t="s">
        <v>246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1:53" s="5" customForma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94" t="s">
        <v>137</v>
      </c>
      <c r="N22" s="75"/>
      <c r="O22" s="75" t="s">
        <v>97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1:53" s="5" customForma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7" t="s">
        <v>138</v>
      </c>
      <c r="N23" s="75"/>
      <c r="O23" s="75" t="s">
        <v>142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  <row r="24" spans="1:53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</sheetData>
  <mergeCells count="28">
    <mergeCell ref="AT9:AV9"/>
    <mergeCell ref="AW9:AW10"/>
    <mergeCell ref="AX9:BA9"/>
    <mergeCell ref="O18:AT18"/>
    <mergeCell ref="AJ9:AJ10"/>
    <mergeCell ref="AK9:AN9"/>
    <mergeCell ref="AO9:AO10"/>
    <mergeCell ref="AP9:AR9"/>
    <mergeCell ref="AS9:AS10"/>
    <mergeCell ref="X9:Z9"/>
    <mergeCell ref="AA9:AA10"/>
    <mergeCell ref="AB9:AE9"/>
    <mergeCell ref="AF9:AF10"/>
    <mergeCell ref="AG9:AI9"/>
    <mergeCell ref="O9:O10"/>
    <mergeCell ref="P9:R9"/>
    <mergeCell ref="S9:S10"/>
    <mergeCell ref="T9:V9"/>
    <mergeCell ref="W9:W10"/>
    <mergeCell ref="B9:E9"/>
    <mergeCell ref="F9:F10"/>
    <mergeCell ref="G9:I9"/>
    <mergeCell ref="J9:J10"/>
    <mergeCell ref="K9:N9"/>
    <mergeCell ref="A2:BA2"/>
    <mergeCell ref="A4:BA4"/>
    <mergeCell ref="A6:BA6"/>
    <mergeCell ref="A9:A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sqref="A1:K17"/>
    </sheetView>
  </sheetViews>
  <sheetFormatPr defaultRowHeight="15" x14ac:dyDescent="0.25"/>
  <cols>
    <col min="1" max="11" width="12.7109375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302" t="s">
        <v>174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1" x14ac:dyDescent="0.25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1" x14ac:dyDescent="0.25">
      <c r="A4" s="302" t="s">
        <v>166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x14ac:dyDescent="0.25">
      <c r="A5" s="279"/>
      <c r="B5" s="279"/>
      <c r="C5" s="279"/>
      <c r="D5" s="92"/>
      <c r="E5" s="92"/>
      <c r="F5" s="92"/>
      <c r="G5" s="92"/>
      <c r="H5" s="92"/>
      <c r="I5" s="92"/>
      <c r="J5" s="92"/>
      <c r="K5" s="92"/>
    </row>
    <row r="6" spans="1:11" x14ac:dyDescent="0.25">
      <c r="A6" s="302" t="s">
        <v>243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</row>
    <row r="7" spans="1:11" x14ac:dyDescent="0.25">
      <c r="A7" s="279"/>
      <c r="B7" s="279"/>
      <c r="C7" s="279"/>
      <c r="D7" s="92"/>
      <c r="E7" s="92"/>
      <c r="F7" s="92"/>
      <c r="G7" s="92"/>
      <c r="H7" s="92"/>
      <c r="I7" s="92"/>
      <c r="J7" s="92"/>
      <c r="K7" s="92"/>
    </row>
    <row r="8" spans="1:11" x14ac:dyDescent="0.25">
      <c r="A8" s="279"/>
      <c r="B8" s="279"/>
      <c r="C8" s="279"/>
      <c r="D8" s="92"/>
      <c r="E8" s="92"/>
      <c r="F8" s="92"/>
      <c r="G8" s="92"/>
      <c r="H8" s="92"/>
      <c r="I8" s="92"/>
      <c r="J8" s="92"/>
      <c r="K8" s="92"/>
    </row>
    <row r="9" spans="1:11" x14ac:dyDescent="0.25">
      <c r="A9" s="279"/>
      <c r="B9" s="279"/>
      <c r="C9" s="279"/>
      <c r="D9" s="92"/>
      <c r="E9" s="92"/>
      <c r="F9" s="92"/>
      <c r="G9" s="92"/>
      <c r="H9" s="92"/>
      <c r="I9" s="92"/>
      <c r="J9" s="92"/>
      <c r="K9" s="92"/>
    </row>
    <row r="10" spans="1:11" ht="15" customHeight="1" x14ac:dyDescent="0.25">
      <c r="A10" s="305" t="s">
        <v>143</v>
      </c>
      <c r="B10" s="308" t="s">
        <v>169</v>
      </c>
      <c r="C10" s="309"/>
      <c r="D10" s="312" t="s">
        <v>78</v>
      </c>
      <c r="E10" s="316" t="s">
        <v>91</v>
      </c>
      <c r="F10" s="317"/>
      <c r="G10" s="316" t="s">
        <v>144</v>
      </c>
      <c r="H10" s="317"/>
      <c r="I10" s="312" t="s">
        <v>97</v>
      </c>
      <c r="J10" s="314" t="s">
        <v>145</v>
      </c>
      <c r="K10" s="5"/>
    </row>
    <row r="11" spans="1:11" ht="22.5" x14ac:dyDescent="0.25">
      <c r="A11" s="306"/>
      <c r="B11" s="310"/>
      <c r="C11" s="311"/>
      <c r="D11" s="313"/>
      <c r="E11" s="139" t="s">
        <v>146</v>
      </c>
      <c r="F11" s="138" t="s">
        <v>147</v>
      </c>
      <c r="G11" s="137" t="s">
        <v>148</v>
      </c>
      <c r="H11" s="137" t="s">
        <v>149</v>
      </c>
      <c r="I11" s="318"/>
      <c r="J11" s="315"/>
      <c r="K11" s="5"/>
    </row>
    <row r="12" spans="1:11" x14ac:dyDescent="0.25">
      <c r="A12" s="307"/>
      <c r="B12" s="95" t="s">
        <v>150</v>
      </c>
      <c r="C12" s="95" t="s">
        <v>151</v>
      </c>
      <c r="D12" s="95" t="s">
        <v>150</v>
      </c>
      <c r="E12" s="95" t="s">
        <v>150</v>
      </c>
      <c r="F12" s="95" t="s">
        <v>150</v>
      </c>
      <c r="G12" s="95" t="s">
        <v>150</v>
      </c>
      <c r="H12" s="95" t="s">
        <v>150</v>
      </c>
      <c r="I12" s="95" t="s">
        <v>150</v>
      </c>
      <c r="J12" s="95" t="s">
        <v>150</v>
      </c>
      <c r="K12" s="5"/>
    </row>
    <row r="13" spans="1:11" ht="20.100000000000001" customHeight="1" x14ac:dyDescent="0.25">
      <c r="A13" s="84">
        <v>1</v>
      </c>
      <c r="B13" s="280">
        <v>36</v>
      </c>
      <c r="C13" s="85">
        <v>1296</v>
      </c>
      <c r="D13" s="85">
        <v>3</v>
      </c>
      <c r="E13" s="85">
        <v>1</v>
      </c>
      <c r="F13" s="85"/>
      <c r="G13" s="85"/>
      <c r="H13" s="85"/>
      <c r="I13" s="85">
        <v>11</v>
      </c>
      <c r="J13" s="85">
        <v>51</v>
      </c>
      <c r="K13" s="5"/>
    </row>
    <row r="14" spans="1:11" ht="20.100000000000001" customHeight="1" x14ac:dyDescent="0.25">
      <c r="A14" s="84">
        <v>2</v>
      </c>
      <c r="B14" s="280">
        <v>36</v>
      </c>
      <c r="C14" s="85">
        <v>1296</v>
      </c>
      <c r="D14" s="85">
        <v>4</v>
      </c>
      <c r="E14" s="85">
        <v>2</v>
      </c>
      <c r="F14" s="85"/>
      <c r="G14" s="85"/>
      <c r="H14" s="85"/>
      <c r="I14" s="85">
        <v>10</v>
      </c>
      <c r="J14" s="85">
        <v>52</v>
      </c>
      <c r="K14" s="5"/>
    </row>
    <row r="15" spans="1:11" ht="20.100000000000001" customHeight="1" x14ac:dyDescent="0.25">
      <c r="A15" s="84">
        <v>3</v>
      </c>
      <c r="B15" s="280">
        <v>36</v>
      </c>
      <c r="C15" s="85">
        <v>1296</v>
      </c>
      <c r="D15" s="85">
        <v>4</v>
      </c>
      <c r="E15" s="85">
        <v>1</v>
      </c>
      <c r="F15" s="85"/>
      <c r="G15" s="85"/>
      <c r="H15" s="85"/>
      <c r="I15" s="85">
        <v>10</v>
      </c>
      <c r="J15" s="85">
        <v>51</v>
      </c>
      <c r="K15" s="5"/>
    </row>
    <row r="16" spans="1:11" ht="20.100000000000001" customHeight="1" x14ac:dyDescent="0.25">
      <c r="A16" s="84">
        <v>4</v>
      </c>
      <c r="B16" s="280">
        <v>35</v>
      </c>
      <c r="C16" s="85">
        <v>1260</v>
      </c>
      <c r="D16" s="85">
        <v>2</v>
      </c>
      <c r="E16" s="85">
        <v>1</v>
      </c>
      <c r="F16" s="85">
        <v>1</v>
      </c>
      <c r="G16" s="85">
        <v>1</v>
      </c>
      <c r="H16" s="85">
        <v>3</v>
      </c>
      <c r="I16" s="85">
        <v>2</v>
      </c>
      <c r="J16" s="85">
        <v>45</v>
      </c>
      <c r="K16" s="5"/>
    </row>
    <row r="17" spans="1:11" ht="20.100000000000001" customHeight="1" x14ac:dyDescent="0.25">
      <c r="A17" s="84"/>
      <c r="B17" s="281">
        <f>SUM(B13:B16)</f>
        <v>143</v>
      </c>
      <c r="C17" s="84">
        <v>5148</v>
      </c>
      <c r="D17" s="84">
        <v>13</v>
      </c>
      <c r="E17" s="84">
        <v>5</v>
      </c>
      <c r="F17" s="84">
        <v>1</v>
      </c>
      <c r="G17" s="84">
        <v>1</v>
      </c>
      <c r="H17" s="84">
        <v>3</v>
      </c>
      <c r="I17" s="84">
        <v>33</v>
      </c>
      <c r="J17" s="84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88"/>
  <sheetViews>
    <sheetView view="pageBreakPreview" zoomScale="118" zoomScaleSheetLayoutView="118" workbookViewId="0">
      <pane ySplit="8" topLeftCell="A9" activePane="bottomLeft" state="frozen"/>
      <selection pane="bottomLeft" activeCell="P59" sqref="P59:P66"/>
    </sheetView>
  </sheetViews>
  <sheetFormatPr defaultRowHeight="12.75" x14ac:dyDescent="0.2"/>
  <cols>
    <col min="1" max="1" width="10.42578125" style="128" customWidth="1"/>
    <col min="2" max="2" width="25.5703125" style="135" customWidth="1"/>
    <col min="3" max="26" width="1.28515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3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38" t="s">
        <v>220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1:57" ht="24" customHeight="1" x14ac:dyDescent="0.2">
      <c r="A2" s="327" t="s">
        <v>0</v>
      </c>
      <c r="B2" s="335" t="s">
        <v>171</v>
      </c>
      <c r="C2" s="336" t="s">
        <v>3</v>
      </c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52" t="s">
        <v>4</v>
      </c>
      <c r="AB2" s="353" t="s">
        <v>172</v>
      </c>
      <c r="AC2" s="331" t="s">
        <v>5</v>
      </c>
      <c r="AD2" s="354" t="s">
        <v>10</v>
      </c>
      <c r="AE2" s="355"/>
      <c r="AF2" s="355"/>
      <c r="AG2" s="355"/>
      <c r="AH2" s="355"/>
      <c r="AI2" s="355"/>
      <c r="AJ2" s="342"/>
      <c r="AK2" s="350" t="s">
        <v>11</v>
      </c>
      <c r="AL2" s="350"/>
      <c r="AM2" s="350"/>
      <c r="AN2" s="350"/>
      <c r="AO2" s="350"/>
      <c r="AP2" s="350"/>
      <c r="AQ2" s="350"/>
      <c r="AR2" s="350"/>
      <c r="AS2" s="319" t="s">
        <v>180</v>
      </c>
      <c r="AT2" s="320"/>
    </row>
    <row r="3" spans="1:57" ht="14.25" customHeight="1" x14ac:dyDescent="0.2">
      <c r="A3" s="327"/>
      <c r="B3" s="335"/>
      <c r="C3" s="336" t="s">
        <v>1</v>
      </c>
      <c r="D3" s="337"/>
      <c r="E3" s="337"/>
      <c r="F3" s="337"/>
      <c r="G3" s="337"/>
      <c r="H3" s="337"/>
      <c r="I3" s="337"/>
      <c r="J3" s="337"/>
      <c r="K3" s="337" t="s">
        <v>2</v>
      </c>
      <c r="L3" s="337"/>
      <c r="M3" s="337"/>
      <c r="N3" s="337"/>
      <c r="O3" s="337"/>
      <c r="P3" s="337"/>
      <c r="Q3" s="337"/>
      <c r="R3" s="337"/>
      <c r="S3" s="337" t="s">
        <v>162</v>
      </c>
      <c r="T3" s="337"/>
      <c r="U3" s="337"/>
      <c r="V3" s="337"/>
      <c r="W3" s="337"/>
      <c r="X3" s="337"/>
      <c r="Y3" s="337"/>
      <c r="Z3" s="337"/>
      <c r="AA3" s="352"/>
      <c r="AB3" s="353"/>
      <c r="AC3" s="331"/>
      <c r="AD3" s="328" t="s">
        <v>6</v>
      </c>
      <c r="AE3" s="332" t="s">
        <v>177</v>
      </c>
      <c r="AF3" s="332" t="s">
        <v>178</v>
      </c>
      <c r="AG3" s="332" t="s">
        <v>179</v>
      </c>
      <c r="AH3" s="347" t="s">
        <v>7</v>
      </c>
      <c r="AI3" s="347" t="s">
        <v>8</v>
      </c>
      <c r="AJ3" s="344" t="s">
        <v>9</v>
      </c>
      <c r="AK3" s="326" t="s">
        <v>12</v>
      </c>
      <c r="AL3" s="351"/>
      <c r="AM3" s="326" t="s">
        <v>13</v>
      </c>
      <c r="AN3" s="351"/>
      <c r="AO3" s="326" t="s">
        <v>14</v>
      </c>
      <c r="AP3" s="351"/>
      <c r="AQ3" s="326" t="s">
        <v>15</v>
      </c>
      <c r="AR3" s="327"/>
      <c r="AS3" s="319"/>
      <c r="AT3" s="320"/>
    </row>
    <row r="4" spans="1:57" ht="19.5" customHeight="1" x14ac:dyDescent="0.2">
      <c r="A4" s="327"/>
      <c r="B4" s="335"/>
      <c r="C4" s="336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52"/>
      <c r="AB4" s="353"/>
      <c r="AC4" s="331"/>
      <c r="AD4" s="329"/>
      <c r="AE4" s="333"/>
      <c r="AF4" s="333"/>
      <c r="AG4" s="333"/>
      <c r="AH4" s="348"/>
      <c r="AI4" s="348"/>
      <c r="AJ4" s="345"/>
      <c r="AK4" s="326" t="s">
        <v>17</v>
      </c>
      <c r="AL4" s="327"/>
      <c r="AM4" s="327"/>
      <c r="AN4" s="327"/>
      <c r="AO4" s="327"/>
      <c r="AP4" s="327"/>
      <c r="AQ4" s="327"/>
      <c r="AR4" s="327"/>
      <c r="AS4" s="319"/>
      <c r="AT4" s="320"/>
    </row>
    <row r="5" spans="1:57" ht="14.25" customHeight="1" x14ac:dyDescent="0.2">
      <c r="A5" s="327"/>
      <c r="B5" s="335"/>
      <c r="C5" s="336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52"/>
      <c r="AB5" s="353"/>
      <c r="AC5" s="331"/>
      <c r="AD5" s="329"/>
      <c r="AE5" s="333"/>
      <c r="AF5" s="333"/>
      <c r="AG5" s="333"/>
      <c r="AH5" s="348"/>
      <c r="AI5" s="348"/>
      <c r="AJ5" s="345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21" t="s">
        <v>181</v>
      </c>
      <c r="AT5" s="322" t="s">
        <v>182</v>
      </c>
    </row>
    <row r="6" spans="1:57" ht="15.75" customHeight="1" x14ac:dyDescent="0.2">
      <c r="A6" s="327"/>
      <c r="B6" s="335"/>
      <c r="C6" s="336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  <c r="AA6" s="352"/>
      <c r="AB6" s="353"/>
      <c r="AC6" s="331"/>
      <c r="AD6" s="329"/>
      <c r="AE6" s="333"/>
      <c r="AF6" s="333"/>
      <c r="AG6" s="333"/>
      <c r="AH6" s="348"/>
      <c r="AI6" s="348"/>
      <c r="AJ6" s="345"/>
      <c r="AK6" s="342" t="s">
        <v>18</v>
      </c>
      <c r="AL6" s="343"/>
      <c r="AM6" s="343"/>
      <c r="AN6" s="343"/>
      <c r="AO6" s="343"/>
      <c r="AP6" s="343"/>
      <c r="AQ6" s="343"/>
      <c r="AR6" s="343"/>
      <c r="AS6" s="321"/>
      <c r="AT6" s="322"/>
    </row>
    <row r="7" spans="1:57" ht="15" customHeight="1" x14ac:dyDescent="0.2">
      <c r="A7" s="327"/>
      <c r="B7" s="335"/>
      <c r="C7" s="145">
        <v>1</v>
      </c>
      <c r="D7" s="146">
        <v>2</v>
      </c>
      <c r="E7" s="146">
        <v>3</v>
      </c>
      <c r="F7" s="146">
        <v>3</v>
      </c>
      <c r="G7" s="146">
        <v>5</v>
      </c>
      <c r="H7" s="146">
        <v>6</v>
      </c>
      <c r="I7" s="146">
        <v>7</v>
      </c>
      <c r="J7" s="146">
        <v>8</v>
      </c>
      <c r="K7" s="146">
        <v>1</v>
      </c>
      <c r="L7" s="146">
        <v>2</v>
      </c>
      <c r="M7" s="146">
        <v>3</v>
      </c>
      <c r="N7" s="146">
        <v>4</v>
      </c>
      <c r="O7" s="146">
        <v>5</v>
      </c>
      <c r="P7" s="146">
        <v>6</v>
      </c>
      <c r="Q7" s="146">
        <v>7</v>
      </c>
      <c r="R7" s="146">
        <v>8</v>
      </c>
      <c r="S7" s="146">
        <v>1</v>
      </c>
      <c r="T7" s="146">
        <v>2</v>
      </c>
      <c r="U7" s="146">
        <v>3</v>
      </c>
      <c r="V7" s="146">
        <v>4</v>
      </c>
      <c r="W7" s="146">
        <v>5</v>
      </c>
      <c r="X7" s="146">
        <v>6</v>
      </c>
      <c r="Y7" s="146">
        <v>7</v>
      </c>
      <c r="Z7" s="146">
        <v>8</v>
      </c>
      <c r="AA7" s="352"/>
      <c r="AB7" s="353"/>
      <c r="AC7" s="331"/>
      <c r="AD7" s="330"/>
      <c r="AE7" s="334"/>
      <c r="AF7" s="334"/>
      <c r="AG7" s="334"/>
      <c r="AH7" s="349"/>
      <c r="AI7" s="349"/>
      <c r="AJ7" s="346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21"/>
      <c r="AT7" s="322"/>
    </row>
    <row r="8" spans="1:57" s="6" customFormat="1" ht="15" customHeight="1" x14ac:dyDescent="0.2">
      <c r="A8" s="123">
        <v>1</v>
      </c>
      <c r="B8" s="132">
        <v>2</v>
      </c>
      <c r="C8" s="339">
        <v>3</v>
      </c>
      <c r="D8" s="339"/>
      <c r="E8" s="339"/>
      <c r="F8" s="339"/>
      <c r="G8" s="339"/>
      <c r="H8" s="339"/>
      <c r="I8" s="339"/>
      <c r="J8" s="340"/>
      <c r="K8" s="341">
        <v>4</v>
      </c>
      <c r="L8" s="339"/>
      <c r="M8" s="339"/>
      <c r="N8" s="339"/>
      <c r="O8" s="339"/>
      <c r="P8" s="339"/>
      <c r="Q8" s="339"/>
      <c r="R8" s="340"/>
      <c r="S8" s="341">
        <v>5</v>
      </c>
      <c r="T8" s="339"/>
      <c r="U8" s="339"/>
      <c r="V8" s="339"/>
      <c r="W8" s="339"/>
      <c r="X8" s="339"/>
      <c r="Y8" s="339"/>
      <c r="Z8" s="340"/>
      <c r="AA8" s="46">
        <v>6</v>
      </c>
      <c r="AB8" s="22">
        <v>7</v>
      </c>
      <c r="AC8" s="21">
        <v>8</v>
      </c>
      <c r="AD8" s="21">
        <v>9</v>
      </c>
      <c r="AE8" s="21"/>
      <c r="AF8" s="225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21"/>
      <c r="AT8" s="322"/>
    </row>
    <row r="9" spans="1:57" ht="25.5" x14ac:dyDescent="0.2">
      <c r="A9" s="124" t="s">
        <v>221</v>
      </c>
      <c r="B9" s="96" t="s">
        <v>152</v>
      </c>
      <c r="C9" s="147"/>
      <c r="D9" s="148"/>
      <c r="E9" s="148"/>
      <c r="F9" s="148"/>
      <c r="G9" s="148"/>
      <c r="H9" s="148"/>
      <c r="I9" s="148"/>
      <c r="J9" s="149"/>
      <c r="K9" s="150"/>
      <c r="L9" s="148"/>
      <c r="M9" s="148"/>
      <c r="N9" s="148"/>
      <c r="O9" s="148"/>
      <c r="P9" s="148"/>
      <c r="Q9" s="148"/>
      <c r="R9" s="149"/>
      <c r="S9" s="150"/>
      <c r="T9" s="148"/>
      <c r="U9" s="148"/>
      <c r="V9" s="148"/>
      <c r="W9" s="148"/>
      <c r="X9" s="148"/>
      <c r="Y9" s="148"/>
      <c r="Z9" s="149"/>
      <c r="AA9" s="59"/>
      <c r="AB9" s="37">
        <v>2106</v>
      </c>
      <c r="AC9" s="37">
        <f>SUM(AC10,AC21)</f>
        <v>702</v>
      </c>
      <c r="AD9" s="37">
        <f>SUM(AD10,AD21)</f>
        <v>1404</v>
      </c>
      <c r="AE9" s="200"/>
      <c r="AF9" s="226"/>
      <c r="AG9" s="200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201"/>
      <c r="AS9" s="245"/>
      <c r="AT9" s="245"/>
    </row>
    <row r="10" spans="1:57" ht="25.5" x14ac:dyDescent="0.2">
      <c r="A10" s="125" t="s">
        <v>222</v>
      </c>
      <c r="B10" s="97" t="s">
        <v>223</v>
      </c>
      <c r="C10" s="151"/>
      <c r="D10" s="152"/>
      <c r="E10" s="152"/>
      <c r="F10" s="152"/>
      <c r="G10" s="152"/>
      <c r="H10" s="152"/>
      <c r="I10" s="152"/>
      <c r="J10" s="153"/>
      <c r="K10" s="154"/>
      <c r="L10" s="152"/>
      <c r="M10" s="152"/>
      <c r="N10" s="152"/>
      <c r="O10" s="152"/>
      <c r="P10" s="152"/>
      <c r="Q10" s="152"/>
      <c r="R10" s="153"/>
      <c r="S10" s="154"/>
      <c r="T10" s="152"/>
      <c r="U10" s="152"/>
      <c r="V10" s="152"/>
      <c r="W10" s="152"/>
      <c r="X10" s="152"/>
      <c r="Y10" s="152"/>
      <c r="Z10" s="153"/>
      <c r="AA10" s="54"/>
      <c r="AB10" s="37">
        <v>1134</v>
      </c>
      <c r="AC10" s="33">
        <v>378</v>
      </c>
      <c r="AD10" s="33">
        <v>756</v>
      </c>
      <c r="AE10" s="201"/>
      <c r="AF10" s="227"/>
      <c r="AG10" s="201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10"/>
      <c r="AS10" s="249">
        <v>1134</v>
      </c>
      <c r="AT10" s="245"/>
    </row>
    <row r="11" spans="1:57" x14ac:dyDescent="0.2">
      <c r="A11" s="121" t="s">
        <v>224</v>
      </c>
      <c r="B11" s="122" t="s">
        <v>22</v>
      </c>
      <c r="C11" s="155">
        <v>1</v>
      </c>
      <c r="D11" s="156"/>
      <c r="E11" s="156"/>
      <c r="F11" s="156"/>
      <c r="G11" s="156"/>
      <c r="H11" s="156"/>
      <c r="I11" s="156"/>
      <c r="J11" s="157"/>
      <c r="K11" s="155"/>
      <c r="L11" s="156"/>
      <c r="M11" s="156"/>
      <c r="N11" s="156">
        <v>4</v>
      </c>
      <c r="O11" s="156"/>
      <c r="P11" s="156"/>
      <c r="Q11" s="156"/>
      <c r="R11" s="157"/>
      <c r="S11" s="155"/>
      <c r="T11" s="156"/>
      <c r="U11" s="156"/>
      <c r="V11" s="156"/>
      <c r="W11" s="156"/>
      <c r="X11" s="156"/>
      <c r="Y11" s="156"/>
      <c r="Z11" s="157"/>
      <c r="AA11" s="55"/>
      <c r="AB11" s="44">
        <v>98</v>
      </c>
      <c r="AC11" s="15">
        <v>26</v>
      </c>
      <c r="AD11" s="15">
        <v>72</v>
      </c>
      <c r="AE11" s="202">
        <v>36</v>
      </c>
      <c r="AF11" s="202">
        <v>36</v>
      </c>
      <c r="AG11" s="202"/>
      <c r="AH11" s="7" t="s">
        <v>94</v>
      </c>
      <c r="AI11" s="8"/>
      <c r="AJ11" s="48"/>
      <c r="AK11" s="238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11"/>
      <c r="AS11" s="248">
        <f>AB11-AT11</f>
        <v>98</v>
      </c>
      <c r="AT11" s="248"/>
    </row>
    <row r="12" spans="1:57" x14ac:dyDescent="0.2">
      <c r="A12" s="121" t="s">
        <v>225</v>
      </c>
      <c r="B12" s="122" t="s">
        <v>23</v>
      </c>
      <c r="C12" s="155"/>
      <c r="D12" s="156"/>
      <c r="E12" s="156"/>
      <c r="F12" s="156"/>
      <c r="G12" s="156"/>
      <c r="H12" s="156"/>
      <c r="I12" s="156"/>
      <c r="J12" s="157"/>
      <c r="K12" s="155"/>
      <c r="L12" s="156"/>
      <c r="M12" s="156">
        <v>3</v>
      </c>
      <c r="N12" s="156"/>
      <c r="O12" s="156"/>
      <c r="P12" s="156"/>
      <c r="Q12" s="156"/>
      <c r="R12" s="157"/>
      <c r="S12" s="155"/>
      <c r="T12" s="156"/>
      <c r="U12" s="156"/>
      <c r="V12" s="160"/>
      <c r="W12" s="156"/>
      <c r="X12" s="156"/>
      <c r="Y12" s="156"/>
      <c r="Z12" s="157"/>
      <c r="AA12" s="55"/>
      <c r="AB12" s="44">
        <v>156</v>
      </c>
      <c r="AC12" s="15">
        <v>52</v>
      </c>
      <c r="AD12" s="15">
        <v>104</v>
      </c>
      <c r="AE12" s="202"/>
      <c r="AF12" s="202"/>
      <c r="AG12" s="202"/>
      <c r="AH12" s="7" t="s">
        <v>94</v>
      </c>
      <c r="AI12" s="8"/>
      <c r="AJ12" s="48"/>
      <c r="AK12" s="238">
        <v>32</v>
      </c>
      <c r="AL12" s="19">
        <v>40</v>
      </c>
      <c r="AM12" s="16">
        <v>32</v>
      </c>
      <c r="AN12" s="19"/>
      <c r="AO12" s="16"/>
      <c r="AP12" s="19"/>
      <c r="AQ12" s="16"/>
      <c r="AR12" s="211"/>
      <c r="AS12" s="248">
        <f t="shared" ref="AS12:AS43" si="0">AB12-AT12</f>
        <v>156</v>
      </c>
      <c r="AT12" s="248"/>
    </row>
    <row r="13" spans="1:57" x14ac:dyDescent="0.2">
      <c r="A13" s="121" t="s">
        <v>226</v>
      </c>
      <c r="B13" s="122" t="s">
        <v>227</v>
      </c>
      <c r="C13" s="155"/>
      <c r="D13" s="156"/>
      <c r="E13" s="156"/>
      <c r="F13" s="156"/>
      <c r="G13" s="156"/>
      <c r="H13" s="156"/>
      <c r="I13" s="156"/>
      <c r="J13" s="157"/>
      <c r="K13" s="155"/>
      <c r="L13" s="156"/>
      <c r="M13" s="156"/>
      <c r="N13" s="156"/>
      <c r="O13" s="156"/>
      <c r="P13" s="156"/>
      <c r="Q13" s="156"/>
      <c r="R13" s="157"/>
      <c r="S13" s="155"/>
      <c r="T13" s="156"/>
      <c r="U13" s="156"/>
      <c r="V13" s="156">
        <v>4</v>
      </c>
      <c r="W13" s="156"/>
      <c r="X13" s="156"/>
      <c r="Y13" s="156"/>
      <c r="Z13" s="157"/>
      <c r="AA13" s="55"/>
      <c r="AB13" s="44">
        <v>62</v>
      </c>
      <c r="AC13" s="15">
        <v>20</v>
      </c>
      <c r="AD13" s="15">
        <v>42</v>
      </c>
      <c r="AE13" s="202"/>
      <c r="AF13" s="202"/>
      <c r="AG13" s="202"/>
      <c r="AH13" s="7" t="s">
        <v>94</v>
      </c>
      <c r="AI13" s="8"/>
      <c r="AJ13" s="48"/>
      <c r="AK13" s="238"/>
      <c r="AL13" s="19"/>
      <c r="AM13" s="16"/>
      <c r="AN13" s="19">
        <v>42</v>
      </c>
      <c r="AO13" s="16"/>
      <c r="AP13" s="19"/>
      <c r="AQ13" s="16"/>
      <c r="AR13" s="211"/>
      <c r="AS13" s="248">
        <f t="shared" si="0"/>
        <v>62</v>
      </c>
      <c r="AT13" s="248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21" t="s">
        <v>228</v>
      </c>
      <c r="B14" s="122" t="s">
        <v>19</v>
      </c>
      <c r="C14" s="155"/>
      <c r="D14" s="156"/>
      <c r="E14" s="156"/>
      <c r="F14" s="156"/>
      <c r="G14" s="156"/>
      <c r="H14" s="156"/>
      <c r="I14" s="156"/>
      <c r="J14" s="157"/>
      <c r="K14" s="155"/>
      <c r="L14" s="156"/>
      <c r="M14" s="156"/>
      <c r="N14" s="156">
        <v>4</v>
      </c>
      <c r="O14" s="156"/>
      <c r="P14" s="156"/>
      <c r="Q14" s="156"/>
      <c r="R14" s="157"/>
      <c r="S14" s="155"/>
      <c r="T14" s="156"/>
      <c r="U14" s="156"/>
      <c r="V14" s="156"/>
      <c r="W14" s="156"/>
      <c r="X14" s="156"/>
      <c r="Y14" s="156"/>
      <c r="Z14" s="157"/>
      <c r="AA14" s="55"/>
      <c r="AB14" s="44">
        <f t="shared" ref="AB14:AB19" si="1">AC14+AD14</f>
        <v>174</v>
      </c>
      <c r="AC14" s="15">
        <v>48</v>
      </c>
      <c r="AD14" s="15">
        <v>126</v>
      </c>
      <c r="AE14" s="202"/>
      <c r="AF14" s="202"/>
      <c r="AG14" s="202"/>
      <c r="AH14" s="7" t="s">
        <v>94</v>
      </c>
      <c r="AI14" s="8"/>
      <c r="AJ14" s="48"/>
      <c r="AK14" s="238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11"/>
      <c r="AS14" s="248">
        <f t="shared" si="0"/>
        <v>174</v>
      </c>
      <c r="AT14" s="248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21" t="s">
        <v>229</v>
      </c>
      <c r="B15" s="122" t="s">
        <v>52</v>
      </c>
      <c r="C15" s="155"/>
      <c r="D15" s="156"/>
      <c r="E15" s="156"/>
      <c r="F15" s="156"/>
      <c r="G15" s="156"/>
      <c r="H15" s="156"/>
      <c r="I15" s="156"/>
      <c r="J15" s="157"/>
      <c r="K15" s="155"/>
      <c r="L15" s="156"/>
      <c r="M15" s="156"/>
      <c r="N15" s="156">
        <v>4</v>
      </c>
      <c r="O15" s="156"/>
      <c r="P15" s="156"/>
      <c r="Q15" s="156"/>
      <c r="R15" s="157"/>
      <c r="S15" s="155"/>
      <c r="T15" s="156"/>
      <c r="U15" s="156"/>
      <c r="V15" s="156"/>
      <c r="W15" s="156"/>
      <c r="X15" s="156"/>
      <c r="Y15" s="156"/>
      <c r="Z15" s="157"/>
      <c r="AA15" s="55"/>
      <c r="AB15" s="44">
        <f t="shared" si="1"/>
        <v>52</v>
      </c>
      <c r="AC15" s="15">
        <v>12</v>
      </c>
      <c r="AD15" s="15">
        <v>40</v>
      </c>
      <c r="AE15" s="202">
        <v>20</v>
      </c>
      <c r="AF15" s="202">
        <v>20</v>
      </c>
      <c r="AG15" s="202"/>
      <c r="AH15" s="7" t="s">
        <v>94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11"/>
      <c r="AS15" s="248">
        <f t="shared" si="0"/>
        <v>52</v>
      </c>
      <c r="AT15" s="248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21" t="s">
        <v>230</v>
      </c>
      <c r="B16" s="122" t="s">
        <v>231</v>
      </c>
      <c r="C16" s="155"/>
      <c r="D16" s="156"/>
      <c r="E16" s="156"/>
      <c r="F16" s="156"/>
      <c r="G16" s="156"/>
      <c r="H16" s="156"/>
      <c r="I16" s="156"/>
      <c r="J16" s="157"/>
      <c r="K16" s="167"/>
      <c r="L16" s="160"/>
      <c r="M16" s="160">
        <v>3</v>
      </c>
      <c r="N16" s="160"/>
      <c r="O16" s="156"/>
      <c r="P16" s="156"/>
      <c r="Q16" s="156"/>
      <c r="R16" s="157"/>
      <c r="S16" s="155"/>
      <c r="T16" s="156"/>
      <c r="U16" s="156"/>
      <c r="V16" s="156"/>
      <c r="W16" s="156"/>
      <c r="X16" s="156"/>
      <c r="Y16" s="156"/>
      <c r="Z16" s="157"/>
      <c r="AA16" s="55"/>
      <c r="AB16" s="44">
        <v>92</v>
      </c>
      <c r="AC16" s="15">
        <v>24</v>
      </c>
      <c r="AD16" s="15">
        <v>68</v>
      </c>
      <c r="AE16" s="202">
        <v>34</v>
      </c>
      <c r="AF16" s="202">
        <v>34</v>
      </c>
      <c r="AG16" s="202"/>
      <c r="AH16" s="7" t="s">
        <v>94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11"/>
      <c r="AS16" s="248">
        <f t="shared" si="0"/>
        <v>92</v>
      </c>
      <c r="AT16" s="248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3.5" customHeight="1" x14ac:dyDescent="0.2">
      <c r="A17" s="121" t="s">
        <v>232</v>
      </c>
      <c r="B17" s="122" t="s">
        <v>20</v>
      </c>
      <c r="C17" s="155"/>
      <c r="D17" s="156"/>
      <c r="E17" s="156"/>
      <c r="F17" s="156"/>
      <c r="G17" s="156"/>
      <c r="H17" s="156"/>
      <c r="I17" s="156"/>
      <c r="J17" s="157"/>
      <c r="K17" s="155"/>
      <c r="L17" s="156">
        <v>2</v>
      </c>
      <c r="M17" s="156"/>
      <c r="N17" s="156"/>
      <c r="O17" s="156"/>
      <c r="P17" s="156"/>
      <c r="Q17" s="156"/>
      <c r="R17" s="157"/>
      <c r="S17" s="155"/>
      <c r="T17" s="156"/>
      <c r="U17" s="156"/>
      <c r="V17" s="156"/>
      <c r="W17" s="156"/>
      <c r="X17" s="156"/>
      <c r="Y17" s="156"/>
      <c r="Z17" s="157"/>
      <c r="AA17" s="55"/>
      <c r="AB17" s="44">
        <v>70</v>
      </c>
      <c r="AC17" s="15">
        <v>18</v>
      </c>
      <c r="AD17" s="15">
        <v>52</v>
      </c>
      <c r="AE17" s="202"/>
      <c r="AF17" s="202"/>
      <c r="AG17" s="202"/>
      <c r="AH17" s="7" t="s">
        <v>94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11"/>
      <c r="AS17" s="248">
        <f t="shared" si="0"/>
        <v>70</v>
      </c>
      <c r="AT17" s="248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21" t="s">
        <v>233</v>
      </c>
      <c r="B18" s="122" t="s">
        <v>197</v>
      </c>
      <c r="C18" s="155"/>
      <c r="D18" s="156"/>
      <c r="E18" s="156"/>
      <c r="F18" s="156"/>
      <c r="G18" s="156"/>
      <c r="H18" s="156"/>
      <c r="I18" s="156"/>
      <c r="J18" s="157"/>
      <c r="K18" s="155"/>
      <c r="L18" s="156">
        <v>2</v>
      </c>
      <c r="M18" s="156"/>
      <c r="N18" s="156"/>
      <c r="O18" s="156"/>
      <c r="P18" s="156"/>
      <c r="Q18" s="156"/>
      <c r="R18" s="157"/>
      <c r="S18" s="155"/>
      <c r="T18" s="156"/>
      <c r="U18" s="156"/>
      <c r="V18" s="160"/>
      <c r="W18" s="156"/>
      <c r="X18" s="156"/>
      <c r="Y18" s="156"/>
      <c r="Z18" s="157"/>
      <c r="AA18" s="55"/>
      <c r="AB18" s="44">
        <v>50</v>
      </c>
      <c r="AC18" s="15">
        <v>14</v>
      </c>
      <c r="AD18" s="15">
        <v>36</v>
      </c>
      <c r="AE18" s="202">
        <v>18</v>
      </c>
      <c r="AF18" s="202">
        <v>18</v>
      </c>
      <c r="AG18" s="202"/>
      <c r="AH18" s="7" t="s">
        <v>94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11"/>
      <c r="AS18" s="248">
        <f t="shared" si="0"/>
        <v>50</v>
      </c>
      <c r="AT18" s="248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21" t="s">
        <v>234</v>
      </c>
      <c r="B19" s="122" t="s">
        <v>242</v>
      </c>
      <c r="C19" s="155"/>
      <c r="D19" s="156"/>
      <c r="E19" s="156"/>
      <c r="F19" s="156"/>
      <c r="G19" s="156"/>
      <c r="H19" s="156"/>
      <c r="I19" s="156"/>
      <c r="J19" s="157"/>
      <c r="K19" s="155"/>
      <c r="L19" s="156">
        <v>2</v>
      </c>
      <c r="M19" s="156"/>
      <c r="N19" s="156"/>
      <c r="O19" s="156"/>
      <c r="P19" s="156"/>
      <c r="Q19" s="156"/>
      <c r="R19" s="157"/>
      <c r="S19" s="155"/>
      <c r="T19" s="156"/>
      <c r="U19" s="156"/>
      <c r="V19" s="156"/>
      <c r="W19" s="156"/>
      <c r="X19" s="156"/>
      <c r="Y19" s="156"/>
      <c r="Z19" s="157"/>
      <c r="AA19" s="55"/>
      <c r="AB19" s="44">
        <f t="shared" si="1"/>
        <v>92</v>
      </c>
      <c r="AC19" s="15">
        <v>20</v>
      </c>
      <c r="AD19" s="15">
        <v>72</v>
      </c>
      <c r="AE19" s="202"/>
      <c r="AF19" s="202"/>
      <c r="AG19" s="202"/>
      <c r="AH19" s="7" t="s">
        <v>94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11"/>
      <c r="AS19" s="251">
        <f t="shared" si="0"/>
        <v>92</v>
      </c>
      <c r="AT19" s="248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21" t="s">
        <v>235</v>
      </c>
      <c r="B20" s="122" t="s">
        <v>21</v>
      </c>
      <c r="C20" s="155"/>
      <c r="D20" s="156"/>
      <c r="E20" s="156"/>
      <c r="F20" s="156"/>
      <c r="G20" s="156"/>
      <c r="H20" s="156"/>
      <c r="I20" s="156"/>
      <c r="J20" s="157"/>
      <c r="K20" s="155">
        <v>1</v>
      </c>
      <c r="L20" s="156">
        <v>2</v>
      </c>
      <c r="M20" s="156">
        <v>3</v>
      </c>
      <c r="N20" s="156">
        <v>4</v>
      </c>
      <c r="O20" s="156"/>
      <c r="P20" s="156"/>
      <c r="Q20" s="156"/>
      <c r="R20" s="157"/>
      <c r="S20" s="155"/>
      <c r="T20" s="156"/>
      <c r="U20" s="156"/>
      <c r="V20" s="156"/>
      <c r="W20" s="156"/>
      <c r="X20" s="156"/>
      <c r="Y20" s="156"/>
      <c r="Z20" s="157"/>
      <c r="AA20" s="55"/>
      <c r="AB20" s="44">
        <v>288</v>
      </c>
      <c r="AC20" s="15">
        <v>144</v>
      </c>
      <c r="AD20" s="15">
        <v>144</v>
      </c>
      <c r="AE20" s="202"/>
      <c r="AF20" s="202"/>
      <c r="AG20" s="202"/>
      <c r="AH20" s="7" t="s">
        <v>94</v>
      </c>
      <c r="AI20" s="8"/>
      <c r="AJ20" s="48"/>
      <c r="AK20" s="240">
        <v>32</v>
      </c>
      <c r="AL20" s="19">
        <v>40</v>
      </c>
      <c r="AM20" s="240">
        <v>32</v>
      </c>
      <c r="AN20" s="19">
        <v>40</v>
      </c>
      <c r="AO20" s="240"/>
      <c r="AP20" s="19"/>
      <c r="AQ20" s="240"/>
      <c r="AR20" s="211"/>
      <c r="AS20" s="248">
        <f t="shared" ref="AS20" si="2">AB20-AT20</f>
        <v>288</v>
      </c>
      <c r="AT20" s="248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4" t="s">
        <v>237</v>
      </c>
      <c r="B21" s="97" t="s">
        <v>236</v>
      </c>
      <c r="C21" s="161"/>
      <c r="D21" s="162"/>
      <c r="E21" s="162"/>
      <c r="F21" s="162"/>
      <c r="G21" s="162"/>
      <c r="H21" s="162"/>
      <c r="I21" s="162"/>
      <c r="J21" s="163"/>
      <c r="K21" s="161"/>
      <c r="L21" s="162"/>
      <c r="M21" s="162"/>
      <c r="N21" s="162"/>
      <c r="O21" s="162"/>
      <c r="P21" s="162"/>
      <c r="Q21" s="162"/>
      <c r="R21" s="163"/>
      <c r="S21" s="161"/>
      <c r="T21" s="162"/>
      <c r="U21" s="162"/>
      <c r="V21" s="162"/>
      <c r="W21" s="162"/>
      <c r="X21" s="162"/>
      <c r="Y21" s="162"/>
      <c r="Z21" s="163"/>
      <c r="AA21" s="54"/>
      <c r="AB21" s="37">
        <v>972</v>
      </c>
      <c r="AC21" s="33">
        <v>324</v>
      </c>
      <c r="AD21" s="33">
        <v>648</v>
      </c>
      <c r="AE21" s="201"/>
      <c r="AF21" s="201"/>
      <c r="AG21" s="201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10"/>
      <c r="AS21" s="249">
        <v>972</v>
      </c>
      <c r="AT21" s="245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21" t="s">
        <v>238</v>
      </c>
      <c r="B22" s="122" t="s">
        <v>24</v>
      </c>
      <c r="C22" s="155"/>
      <c r="D22" s="156"/>
      <c r="E22" s="156"/>
      <c r="F22" s="275">
        <v>4</v>
      </c>
      <c r="G22" s="156"/>
      <c r="H22" s="156"/>
      <c r="I22" s="156"/>
      <c r="J22" s="157"/>
      <c r="K22" s="155"/>
      <c r="L22" s="156">
        <v>2</v>
      </c>
      <c r="M22" s="156"/>
      <c r="N22" s="156"/>
      <c r="O22" s="156"/>
      <c r="P22" s="156"/>
      <c r="Q22" s="156"/>
      <c r="R22" s="157"/>
      <c r="S22" s="155"/>
      <c r="T22" s="156"/>
      <c r="U22" s="156"/>
      <c r="V22" s="156"/>
      <c r="W22" s="156"/>
      <c r="X22" s="156"/>
      <c r="Y22" s="156"/>
      <c r="Z22" s="157"/>
      <c r="AA22" s="55"/>
      <c r="AB22" s="44">
        <f t="shared" ref="AB22:AB25" si="3">AC22+AD22</f>
        <v>162</v>
      </c>
      <c r="AC22" s="15">
        <v>54</v>
      </c>
      <c r="AD22" s="15">
        <v>108</v>
      </c>
      <c r="AE22" s="202"/>
      <c r="AF22" s="202"/>
      <c r="AG22" s="202"/>
      <c r="AH22" s="7" t="s">
        <v>94</v>
      </c>
      <c r="AI22" s="8"/>
      <c r="AJ22" s="48"/>
      <c r="AK22" s="72">
        <v>32</v>
      </c>
      <c r="AL22" s="19">
        <v>40</v>
      </c>
      <c r="AM22" s="72">
        <v>16</v>
      </c>
      <c r="AN22" s="19">
        <v>20</v>
      </c>
      <c r="AO22" s="72"/>
      <c r="AP22" s="19"/>
      <c r="AQ22" s="16"/>
      <c r="AR22" s="211"/>
      <c r="AS22" s="248">
        <f t="shared" si="0"/>
        <v>162</v>
      </c>
      <c r="AT22" s="248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21" t="s">
        <v>239</v>
      </c>
      <c r="B23" s="122" t="s">
        <v>25</v>
      </c>
      <c r="C23" s="155"/>
      <c r="D23" s="156"/>
      <c r="E23" s="156">
        <v>3</v>
      </c>
      <c r="F23" s="275"/>
      <c r="G23" s="156"/>
      <c r="H23" s="156"/>
      <c r="I23" s="156"/>
      <c r="J23" s="157"/>
      <c r="K23" s="155"/>
      <c r="L23" s="156"/>
      <c r="M23" s="156"/>
      <c r="N23" s="156"/>
      <c r="O23" s="156"/>
      <c r="P23" s="156"/>
      <c r="Q23" s="156"/>
      <c r="R23" s="157"/>
      <c r="S23" s="155"/>
      <c r="T23" s="156"/>
      <c r="U23" s="156"/>
      <c r="V23" s="156"/>
      <c r="W23" s="156"/>
      <c r="X23" s="156"/>
      <c r="Y23" s="156"/>
      <c r="Z23" s="157"/>
      <c r="AA23" s="55"/>
      <c r="AB23" s="44">
        <f t="shared" si="3"/>
        <v>156</v>
      </c>
      <c r="AC23" s="15">
        <v>52</v>
      </c>
      <c r="AD23" s="15">
        <v>104</v>
      </c>
      <c r="AE23" s="202"/>
      <c r="AF23" s="202"/>
      <c r="AG23" s="202"/>
      <c r="AH23" s="7" t="s">
        <v>94</v>
      </c>
      <c r="AI23" s="8"/>
      <c r="AJ23" s="48"/>
      <c r="AK23" s="72">
        <v>32</v>
      </c>
      <c r="AL23" s="19">
        <v>40</v>
      </c>
      <c r="AM23" s="72">
        <v>32</v>
      </c>
      <c r="AN23" s="19"/>
      <c r="AO23" s="72"/>
      <c r="AP23" s="19"/>
      <c r="AQ23" s="16"/>
      <c r="AR23" s="211"/>
      <c r="AS23" s="248">
        <f t="shared" si="0"/>
        <v>156</v>
      </c>
      <c r="AT23" s="248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21" t="s">
        <v>240</v>
      </c>
      <c r="B24" s="122" t="s">
        <v>16</v>
      </c>
      <c r="C24" s="155"/>
      <c r="D24" s="156"/>
      <c r="E24" s="156"/>
      <c r="F24" s="275"/>
      <c r="G24" s="156"/>
      <c r="H24" s="156"/>
      <c r="I24" s="156"/>
      <c r="J24" s="157"/>
      <c r="K24" s="155"/>
      <c r="L24" s="156">
        <v>2</v>
      </c>
      <c r="M24" s="156"/>
      <c r="N24" s="156"/>
      <c r="O24" s="156"/>
      <c r="P24" s="156"/>
      <c r="Q24" s="156"/>
      <c r="R24" s="157"/>
      <c r="S24" s="155"/>
      <c r="T24" s="156"/>
      <c r="U24" s="156"/>
      <c r="V24" s="156"/>
      <c r="W24" s="156"/>
      <c r="X24" s="156"/>
      <c r="Y24" s="156"/>
      <c r="Z24" s="157"/>
      <c r="AA24" s="55"/>
      <c r="AB24" s="44">
        <f t="shared" si="3"/>
        <v>60</v>
      </c>
      <c r="AC24" s="15">
        <f t="shared" ref="AC24:AC76" si="4">ROUNDUP(AD24/2,0)</f>
        <v>20</v>
      </c>
      <c r="AD24" s="15">
        <v>40</v>
      </c>
      <c r="AE24" s="202"/>
      <c r="AF24" s="202"/>
      <c r="AG24" s="202"/>
      <c r="AH24" s="7" t="s">
        <v>94</v>
      </c>
      <c r="AI24" s="8"/>
      <c r="AJ24" s="48"/>
      <c r="AK24" s="72"/>
      <c r="AL24" s="19">
        <v>40</v>
      </c>
      <c r="AM24" s="72"/>
      <c r="AN24" s="19"/>
      <c r="AO24" s="72"/>
      <c r="AP24" s="19"/>
      <c r="AQ24" s="16"/>
      <c r="AR24" s="211"/>
      <c r="AS24" s="251">
        <v>60</v>
      </c>
      <c r="AT24" s="248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21" t="s">
        <v>241</v>
      </c>
      <c r="B25" s="122" t="s">
        <v>26</v>
      </c>
      <c r="C25" s="155"/>
      <c r="D25" s="156">
        <v>2</v>
      </c>
      <c r="E25" s="156"/>
      <c r="F25" s="275">
        <v>4</v>
      </c>
      <c r="G25" s="156"/>
      <c r="H25" s="156"/>
      <c r="I25" s="156"/>
      <c r="J25" s="157"/>
      <c r="K25" s="155"/>
      <c r="L25" s="156"/>
      <c r="M25" s="156"/>
      <c r="N25" s="156"/>
      <c r="O25" s="156"/>
      <c r="P25" s="156">
        <v>6</v>
      </c>
      <c r="Q25" s="156"/>
      <c r="R25" s="157">
        <v>8</v>
      </c>
      <c r="S25" s="155"/>
      <c r="T25" s="156"/>
      <c r="U25" s="156"/>
      <c r="V25" s="156"/>
      <c r="W25" s="156"/>
      <c r="X25" s="156"/>
      <c r="Y25" s="156"/>
      <c r="Z25" s="157"/>
      <c r="AA25" s="55"/>
      <c r="AB25" s="44">
        <f t="shared" si="3"/>
        <v>594</v>
      </c>
      <c r="AC25" s="15">
        <f t="shared" si="4"/>
        <v>198</v>
      </c>
      <c r="AD25" s="15">
        <v>396</v>
      </c>
      <c r="AE25" s="202"/>
      <c r="AF25" s="202"/>
      <c r="AG25" s="202"/>
      <c r="AH25" s="7" t="s">
        <v>94</v>
      </c>
      <c r="AI25" s="8"/>
      <c r="AJ25" s="48"/>
      <c r="AK25" s="72">
        <v>32</v>
      </c>
      <c r="AL25" s="19">
        <v>40</v>
      </c>
      <c r="AM25" s="72">
        <v>32</v>
      </c>
      <c r="AN25" s="19">
        <v>40</v>
      </c>
      <c r="AO25" s="72">
        <v>32</v>
      </c>
      <c r="AP25" s="19">
        <v>80</v>
      </c>
      <c r="AQ25" s="16">
        <v>64</v>
      </c>
      <c r="AR25" s="211">
        <v>76</v>
      </c>
      <c r="AS25" s="248">
        <f t="shared" si="0"/>
        <v>594</v>
      </c>
      <c r="AT25" s="248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98"/>
      <c r="B26" s="99" t="s">
        <v>27</v>
      </c>
      <c r="C26" s="164"/>
      <c r="D26" s="165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5"/>
      <c r="R26" s="166"/>
      <c r="S26" s="164"/>
      <c r="T26" s="165"/>
      <c r="U26" s="165"/>
      <c r="V26" s="165"/>
      <c r="W26" s="165"/>
      <c r="X26" s="165"/>
      <c r="Y26" s="165"/>
      <c r="Z26" s="166"/>
      <c r="AA26" s="56"/>
      <c r="AB26" s="17"/>
      <c r="AC26" s="10"/>
      <c r="AD26" s="10"/>
      <c r="AE26" s="203"/>
      <c r="AF26" s="203"/>
      <c r="AG26" s="203"/>
      <c r="AH26" s="11"/>
      <c r="AI26" s="12"/>
      <c r="AJ26" s="49"/>
      <c r="AK26" s="257">
        <f t="shared" ref="AK26:AR26" si="5">SUM(AK11:AK25)/AK7</f>
        <v>18</v>
      </c>
      <c r="AL26" s="62">
        <f t="shared" si="5"/>
        <v>19.899999999999999</v>
      </c>
      <c r="AM26" s="61">
        <f t="shared" si="5"/>
        <v>14</v>
      </c>
      <c r="AN26" s="62">
        <f t="shared" si="5"/>
        <v>12.1</v>
      </c>
      <c r="AO26" s="61">
        <f t="shared" si="5"/>
        <v>2</v>
      </c>
      <c r="AP26" s="62">
        <f t="shared" si="5"/>
        <v>4</v>
      </c>
      <c r="AQ26" s="61">
        <f t="shared" si="5"/>
        <v>4</v>
      </c>
      <c r="AR26" s="212">
        <f t="shared" si="5"/>
        <v>4</v>
      </c>
      <c r="AS26" s="2"/>
      <c r="AT26" s="218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5"/>
      <c r="B27" s="97" t="s">
        <v>153</v>
      </c>
      <c r="C27" s="161"/>
      <c r="D27" s="162"/>
      <c r="E27" s="162"/>
      <c r="F27" s="162"/>
      <c r="G27" s="162"/>
      <c r="H27" s="162"/>
      <c r="I27" s="162"/>
      <c r="J27" s="163"/>
      <c r="K27" s="161"/>
      <c r="L27" s="162"/>
      <c r="M27" s="162"/>
      <c r="N27" s="162"/>
      <c r="O27" s="162"/>
      <c r="P27" s="162"/>
      <c r="Q27" s="162"/>
      <c r="R27" s="163"/>
      <c r="S27" s="161"/>
      <c r="T27" s="162"/>
      <c r="U27" s="162"/>
      <c r="V27" s="162"/>
      <c r="W27" s="162"/>
      <c r="X27" s="162"/>
      <c r="Y27" s="162"/>
      <c r="Z27" s="163"/>
      <c r="AA27" s="54"/>
      <c r="AB27" s="37">
        <v>4590</v>
      </c>
      <c r="AC27" s="37">
        <v>1530</v>
      </c>
      <c r="AD27" s="37">
        <v>3060</v>
      </c>
      <c r="AE27" s="200"/>
      <c r="AF27" s="200"/>
      <c r="AG27" s="200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10"/>
      <c r="AS27" s="246"/>
      <c r="AT27" s="246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4" t="s">
        <v>28</v>
      </c>
      <c r="B28" s="97" t="s">
        <v>154</v>
      </c>
      <c r="C28" s="161"/>
      <c r="D28" s="162"/>
      <c r="E28" s="162"/>
      <c r="F28" s="162"/>
      <c r="G28" s="162"/>
      <c r="H28" s="162"/>
      <c r="I28" s="162"/>
      <c r="J28" s="163"/>
      <c r="K28" s="161"/>
      <c r="L28" s="162"/>
      <c r="M28" s="162"/>
      <c r="N28" s="162"/>
      <c r="O28" s="162"/>
      <c r="P28" s="162"/>
      <c r="Q28" s="162"/>
      <c r="R28" s="163"/>
      <c r="S28" s="161"/>
      <c r="T28" s="162"/>
      <c r="U28" s="162"/>
      <c r="V28" s="162"/>
      <c r="W28" s="162"/>
      <c r="X28" s="162"/>
      <c r="Y28" s="162"/>
      <c r="Z28" s="163"/>
      <c r="AA28" s="54"/>
      <c r="AB28" s="37">
        <f>SUM(AB29:AB34)</f>
        <v>654</v>
      </c>
      <c r="AC28" s="37">
        <f t="shared" ref="AC28" si="6">SUM(AC29:AC34)</f>
        <v>224</v>
      </c>
      <c r="AD28" s="37">
        <f>SUM(AD29:AD34)</f>
        <v>430</v>
      </c>
      <c r="AE28" s="200"/>
      <c r="AF28" s="200"/>
      <c r="AG28" s="200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10"/>
      <c r="AS28" s="250">
        <v>530</v>
      </c>
      <c r="AT28" s="250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21" t="s">
        <v>29</v>
      </c>
      <c r="B29" s="122" t="s">
        <v>30</v>
      </c>
      <c r="C29" s="155"/>
      <c r="D29" s="156"/>
      <c r="E29" s="156"/>
      <c r="F29" s="156"/>
      <c r="G29" s="156"/>
      <c r="H29" s="156"/>
      <c r="I29" s="156"/>
      <c r="J29" s="157"/>
      <c r="K29" s="155"/>
      <c r="L29" s="156"/>
      <c r="M29" s="156"/>
      <c r="N29" s="156"/>
      <c r="O29" s="156">
        <v>5</v>
      </c>
      <c r="P29" s="156"/>
      <c r="Q29" s="156"/>
      <c r="R29" s="157"/>
      <c r="S29" s="155"/>
      <c r="T29" s="156"/>
      <c r="U29" s="156"/>
      <c r="V29" s="160"/>
      <c r="W29" s="160"/>
      <c r="X29" s="160"/>
      <c r="Y29" s="156"/>
      <c r="Z29" s="157"/>
      <c r="AA29" s="55"/>
      <c r="AB29" s="44">
        <f t="shared" ref="AB29:AB78" si="7">AC29+AD29</f>
        <v>60</v>
      </c>
      <c r="AC29" s="15">
        <v>12</v>
      </c>
      <c r="AD29" s="15">
        <f t="shared" ref="AD29:AD79" si="8">SUM(AK29:AR29)</f>
        <v>48</v>
      </c>
      <c r="AE29" s="202">
        <v>24</v>
      </c>
      <c r="AF29" s="202">
        <v>24</v>
      </c>
      <c r="AG29" s="202"/>
      <c r="AH29" s="7" t="s">
        <v>94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11"/>
      <c r="AS29" s="248">
        <f t="shared" si="0"/>
        <v>60</v>
      </c>
      <c r="AT29" s="248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21" t="s">
        <v>31</v>
      </c>
      <c r="B30" s="122" t="s">
        <v>25</v>
      </c>
      <c r="C30" s="155"/>
      <c r="D30" s="156"/>
      <c r="E30" s="156"/>
      <c r="F30" s="156"/>
      <c r="G30" s="156"/>
      <c r="H30" s="156"/>
      <c r="I30" s="156"/>
      <c r="J30" s="157"/>
      <c r="K30" s="155"/>
      <c r="L30" s="156"/>
      <c r="M30" s="156"/>
      <c r="N30" s="156"/>
      <c r="O30" s="156">
        <v>5</v>
      </c>
      <c r="P30" s="156"/>
      <c r="Q30" s="156"/>
      <c r="R30" s="157"/>
      <c r="S30" s="155"/>
      <c r="T30" s="156"/>
      <c r="U30" s="156"/>
      <c r="V30" s="160"/>
      <c r="W30" s="160"/>
      <c r="X30" s="160"/>
      <c r="Y30" s="156"/>
      <c r="Z30" s="157"/>
      <c r="AA30" s="55"/>
      <c r="AB30" s="44">
        <f t="shared" si="7"/>
        <v>60</v>
      </c>
      <c r="AC30" s="15">
        <v>12</v>
      </c>
      <c r="AD30" s="15">
        <f t="shared" si="8"/>
        <v>48</v>
      </c>
      <c r="AE30" s="202">
        <v>24</v>
      </c>
      <c r="AF30" s="202">
        <v>24</v>
      </c>
      <c r="AG30" s="202"/>
      <c r="AH30" s="7" t="s">
        <v>94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11"/>
      <c r="AS30" s="248">
        <f t="shared" si="0"/>
        <v>60</v>
      </c>
      <c r="AT30" s="248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21" t="s">
        <v>32</v>
      </c>
      <c r="B31" s="122" t="s">
        <v>33</v>
      </c>
      <c r="C31" s="155"/>
      <c r="D31" s="156"/>
      <c r="E31" s="156"/>
      <c r="F31" s="156"/>
      <c r="G31" s="156"/>
      <c r="H31" s="156"/>
      <c r="I31" s="156"/>
      <c r="J31" s="157"/>
      <c r="K31" s="155"/>
      <c r="L31" s="156"/>
      <c r="M31" s="156">
        <v>3</v>
      </c>
      <c r="N31" s="156"/>
      <c r="O31" s="156"/>
      <c r="P31" s="156"/>
      <c r="Q31" s="156"/>
      <c r="R31" s="157"/>
      <c r="S31" s="155"/>
      <c r="T31" s="156"/>
      <c r="U31" s="160"/>
      <c r="V31" s="160"/>
      <c r="W31" s="160"/>
      <c r="X31" s="160"/>
      <c r="Y31" s="156"/>
      <c r="Z31" s="157"/>
      <c r="AA31" s="55"/>
      <c r="AB31" s="44">
        <f t="shared" si="7"/>
        <v>60</v>
      </c>
      <c r="AC31" s="15">
        <v>12</v>
      </c>
      <c r="AD31" s="15">
        <f t="shared" si="8"/>
        <v>48</v>
      </c>
      <c r="AE31" s="202">
        <v>24</v>
      </c>
      <c r="AF31" s="202">
        <v>24</v>
      </c>
      <c r="AG31" s="202"/>
      <c r="AH31" s="7" t="s">
        <v>94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11"/>
      <c r="AS31" s="248">
        <f t="shared" si="0"/>
        <v>60</v>
      </c>
      <c r="AT31" s="248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21" t="s">
        <v>34</v>
      </c>
      <c r="B32" s="122" t="s">
        <v>19</v>
      </c>
      <c r="C32" s="155"/>
      <c r="D32" s="156"/>
      <c r="E32" s="156"/>
      <c r="F32" s="156"/>
      <c r="G32" s="156"/>
      <c r="H32" s="156"/>
      <c r="I32" s="156"/>
      <c r="J32" s="157">
        <v>8</v>
      </c>
      <c r="K32" s="155"/>
      <c r="L32" s="156"/>
      <c r="M32" s="156"/>
      <c r="N32" s="156"/>
      <c r="O32" s="156"/>
      <c r="P32" s="156">
        <v>6</v>
      </c>
      <c r="Q32" s="156"/>
      <c r="R32" s="157"/>
      <c r="S32" s="155"/>
      <c r="T32" s="156"/>
      <c r="U32" s="156"/>
      <c r="V32" s="156"/>
      <c r="W32" s="156"/>
      <c r="X32" s="156"/>
      <c r="Y32" s="156"/>
      <c r="Z32" s="157"/>
      <c r="AA32" s="55"/>
      <c r="AB32" s="44">
        <f t="shared" si="7"/>
        <v>142</v>
      </c>
      <c r="AC32" s="15">
        <v>36</v>
      </c>
      <c r="AD32" s="15">
        <f t="shared" si="8"/>
        <v>106</v>
      </c>
      <c r="AE32" s="202">
        <v>10</v>
      </c>
      <c r="AF32" s="202">
        <v>96</v>
      </c>
      <c r="AG32" s="202"/>
      <c r="AH32" s="7"/>
      <c r="AI32" s="8" t="s">
        <v>87</v>
      </c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11">
        <v>18</v>
      </c>
      <c r="AS32" s="248">
        <f t="shared" si="0"/>
        <v>142</v>
      </c>
      <c r="AT32" s="248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21" t="s">
        <v>35</v>
      </c>
      <c r="B33" s="122" t="s">
        <v>21</v>
      </c>
      <c r="C33" s="155"/>
      <c r="D33" s="156"/>
      <c r="E33" s="156"/>
      <c r="F33" s="156"/>
      <c r="G33" s="156"/>
      <c r="H33" s="156"/>
      <c r="I33" s="156"/>
      <c r="J33" s="157"/>
      <c r="K33" s="155"/>
      <c r="L33" s="156"/>
      <c r="M33" s="156"/>
      <c r="N33" s="160"/>
      <c r="O33" s="160">
        <v>5</v>
      </c>
      <c r="P33" s="160">
        <v>6</v>
      </c>
      <c r="Q33" s="160">
        <v>7</v>
      </c>
      <c r="R33" s="157">
        <v>8</v>
      </c>
      <c r="S33" s="155"/>
      <c r="T33" s="156"/>
      <c r="U33" s="156"/>
      <c r="V33" s="156"/>
      <c r="W33" s="156"/>
      <c r="X33" s="156"/>
      <c r="Y33" s="156"/>
      <c r="Z33" s="157"/>
      <c r="AA33" s="55"/>
      <c r="AB33" s="44">
        <f t="shared" ref="AB33" si="9">AC33+AD33</f>
        <v>284</v>
      </c>
      <c r="AC33" s="15">
        <f>AD33</f>
        <v>142</v>
      </c>
      <c r="AD33" s="15">
        <f t="shared" ref="AD33" si="10">SUM(AK33:AR33)</f>
        <v>142</v>
      </c>
      <c r="AE33" s="202">
        <v>4</v>
      </c>
      <c r="AF33" s="202">
        <v>138</v>
      </c>
      <c r="AG33" s="202"/>
      <c r="AH33" s="7" t="s">
        <v>94</v>
      </c>
      <c r="AI33" s="8"/>
      <c r="AJ33" s="48"/>
      <c r="AK33" s="244"/>
      <c r="AL33" s="19"/>
      <c r="AM33" s="244"/>
      <c r="AN33" s="19"/>
      <c r="AO33" s="244">
        <v>32</v>
      </c>
      <c r="AP33" s="19">
        <v>40</v>
      </c>
      <c r="AQ33" s="244">
        <v>32</v>
      </c>
      <c r="AR33" s="211">
        <v>38</v>
      </c>
      <c r="AS33" s="248">
        <v>208</v>
      </c>
      <c r="AT33" s="248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21" t="s">
        <v>204</v>
      </c>
      <c r="B34" s="122" t="s">
        <v>198</v>
      </c>
      <c r="C34" s="155"/>
      <c r="D34" s="156"/>
      <c r="E34" s="156"/>
      <c r="F34" s="156"/>
      <c r="G34" s="156"/>
      <c r="H34" s="156"/>
      <c r="I34" s="156"/>
      <c r="J34" s="157"/>
      <c r="K34" s="155"/>
      <c r="L34" s="156"/>
      <c r="M34" s="156"/>
      <c r="N34" s="160"/>
      <c r="O34" s="160"/>
      <c r="P34" s="160"/>
      <c r="Q34" s="160"/>
      <c r="R34" s="157">
        <v>8</v>
      </c>
      <c r="S34" s="155"/>
      <c r="T34" s="156"/>
      <c r="U34" s="156"/>
      <c r="V34" s="156"/>
      <c r="W34" s="156"/>
      <c r="X34" s="156"/>
      <c r="Y34" s="156"/>
      <c r="Z34" s="157"/>
      <c r="AA34" s="55"/>
      <c r="AB34" s="44">
        <v>48</v>
      </c>
      <c r="AC34" s="15">
        <v>10</v>
      </c>
      <c r="AD34" s="15">
        <v>38</v>
      </c>
      <c r="AE34" s="202">
        <v>18</v>
      </c>
      <c r="AF34" s="202">
        <v>20</v>
      </c>
      <c r="AG34" s="202"/>
      <c r="AH34" s="7" t="s">
        <v>94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11">
        <v>38</v>
      </c>
      <c r="AS34" s="248"/>
      <c r="AT34" s="248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98"/>
      <c r="B35" s="99" t="s">
        <v>27</v>
      </c>
      <c r="C35" s="164"/>
      <c r="D35" s="165"/>
      <c r="E35" s="165"/>
      <c r="F35" s="165"/>
      <c r="G35" s="165"/>
      <c r="H35" s="165"/>
      <c r="I35" s="165"/>
      <c r="J35" s="166"/>
      <c r="K35" s="164"/>
      <c r="L35" s="165"/>
      <c r="M35" s="165"/>
      <c r="N35" s="165"/>
      <c r="O35" s="165"/>
      <c r="P35" s="165"/>
      <c r="Q35" s="165"/>
      <c r="R35" s="166"/>
      <c r="S35" s="164"/>
      <c r="T35" s="165"/>
      <c r="U35" s="165"/>
      <c r="V35" s="165"/>
      <c r="W35" s="165"/>
      <c r="X35" s="165"/>
      <c r="Y35" s="165"/>
      <c r="Z35" s="166"/>
      <c r="AA35" s="56"/>
      <c r="AB35" s="17"/>
      <c r="AC35" s="10"/>
      <c r="AD35" s="10"/>
      <c r="AE35" s="203"/>
      <c r="AF35" s="203"/>
      <c r="AG35" s="203"/>
      <c r="AH35" s="11"/>
      <c r="AI35" s="12"/>
      <c r="AJ35" s="49"/>
      <c r="AK35" s="61">
        <f t="shared" ref="AK35:AR35" si="11">SUM(AK29:AK34)/AK7</f>
        <v>0</v>
      </c>
      <c r="AL35" s="62">
        <f t="shared" si="11"/>
        <v>0</v>
      </c>
      <c r="AM35" s="61">
        <f t="shared" si="11"/>
        <v>3</v>
      </c>
      <c r="AN35" s="62">
        <f t="shared" si="11"/>
        <v>0</v>
      </c>
      <c r="AO35" s="66">
        <f t="shared" si="11"/>
        <v>9</v>
      </c>
      <c r="AP35" s="62">
        <f t="shared" si="11"/>
        <v>4</v>
      </c>
      <c r="AQ35" s="66">
        <f t="shared" si="11"/>
        <v>4</v>
      </c>
      <c r="AR35" s="213">
        <f t="shared" si="11"/>
        <v>4.9473684210526319</v>
      </c>
      <c r="AS35" s="2"/>
      <c r="AT35" s="218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4" t="s">
        <v>36</v>
      </c>
      <c r="B36" s="97" t="s">
        <v>155</v>
      </c>
      <c r="C36" s="161"/>
      <c r="D36" s="162"/>
      <c r="E36" s="162"/>
      <c r="F36" s="162"/>
      <c r="G36" s="162"/>
      <c r="H36" s="162"/>
      <c r="I36" s="162"/>
      <c r="J36" s="163"/>
      <c r="K36" s="161"/>
      <c r="L36" s="162"/>
      <c r="M36" s="162"/>
      <c r="N36" s="162"/>
      <c r="O36" s="162"/>
      <c r="P36" s="162"/>
      <c r="Q36" s="162"/>
      <c r="R36" s="163"/>
      <c r="S36" s="161"/>
      <c r="T36" s="162"/>
      <c r="U36" s="162"/>
      <c r="V36" s="162"/>
      <c r="W36" s="162"/>
      <c r="X36" s="162"/>
      <c r="Y36" s="162"/>
      <c r="Z36" s="163"/>
      <c r="AA36" s="54"/>
      <c r="AB36" s="242">
        <v>3936</v>
      </c>
      <c r="AC36" s="37">
        <v>1306</v>
      </c>
      <c r="AD36" s="37">
        <v>2630</v>
      </c>
      <c r="AE36" s="200"/>
      <c r="AF36" s="200"/>
      <c r="AG36" s="200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10"/>
      <c r="AS36" s="246"/>
      <c r="AT36" s="246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4" t="s">
        <v>37</v>
      </c>
      <c r="B37" s="97" t="s">
        <v>156</v>
      </c>
      <c r="C37" s="161"/>
      <c r="D37" s="162"/>
      <c r="E37" s="162"/>
      <c r="F37" s="162"/>
      <c r="G37" s="162"/>
      <c r="H37" s="162"/>
      <c r="I37" s="162"/>
      <c r="J37" s="163"/>
      <c r="K37" s="161"/>
      <c r="L37" s="162"/>
      <c r="M37" s="162"/>
      <c r="N37" s="162"/>
      <c r="O37" s="162"/>
      <c r="P37" s="162"/>
      <c r="Q37" s="162"/>
      <c r="R37" s="163"/>
      <c r="S37" s="161"/>
      <c r="T37" s="162"/>
      <c r="U37" s="162"/>
      <c r="V37" s="162"/>
      <c r="W37" s="162"/>
      <c r="X37" s="162"/>
      <c r="Y37" s="162"/>
      <c r="Z37" s="163"/>
      <c r="AA37" s="54"/>
      <c r="AB37" s="37">
        <f>SUM(AB38:AB45)</f>
        <v>1279</v>
      </c>
      <c r="AC37" s="37">
        <f>SUM(AC38:AC45)</f>
        <v>427</v>
      </c>
      <c r="AD37" s="37">
        <f>SUM(AD38:AD45)</f>
        <v>852</v>
      </c>
      <c r="AE37" s="200"/>
      <c r="AF37" s="200"/>
      <c r="AG37" s="200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10"/>
      <c r="AS37" s="250">
        <v>1222</v>
      </c>
      <c r="AT37" s="250">
        <v>57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21" t="s">
        <v>38</v>
      </c>
      <c r="B38" s="122" t="s">
        <v>26</v>
      </c>
      <c r="C38" s="155"/>
      <c r="D38" s="156"/>
      <c r="E38" s="156"/>
      <c r="F38" s="156"/>
      <c r="G38" s="156"/>
      <c r="H38" s="156"/>
      <c r="I38" s="156"/>
      <c r="J38" s="157"/>
      <c r="K38" s="155"/>
      <c r="L38" s="156"/>
      <c r="M38" s="156"/>
      <c r="N38" s="156"/>
      <c r="O38" s="156">
        <v>5</v>
      </c>
      <c r="P38" s="156"/>
      <c r="Q38" s="156"/>
      <c r="R38" s="157"/>
      <c r="S38" s="155"/>
      <c r="T38" s="156"/>
      <c r="U38" s="156"/>
      <c r="V38" s="156"/>
      <c r="W38" s="156"/>
      <c r="X38" s="156"/>
      <c r="Y38" s="156"/>
      <c r="Z38" s="157"/>
      <c r="AA38" s="55"/>
      <c r="AB38" s="44">
        <f t="shared" si="7"/>
        <v>133</v>
      </c>
      <c r="AC38" s="15">
        <v>45</v>
      </c>
      <c r="AD38" s="15">
        <f t="shared" si="8"/>
        <v>88</v>
      </c>
      <c r="AE38" s="202">
        <v>44</v>
      </c>
      <c r="AF38" s="202">
        <v>44</v>
      </c>
      <c r="AG38" s="202"/>
      <c r="AH38" s="7" t="s">
        <v>94</v>
      </c>
      <c r="AI38" s="8"/>
      <c r="AJ38" s="48"/>
      <c r="AK38" s="73">
        <v>16</v>
      </c>
      <c r="AL38" s="19">
        <v>20</v>
      </c>
      <c r="AM38" s="73">
        <v>16</v>
      </c>
      <c r="AN38" s="19">
        <v>20</v>
      </c>
      <c r="AO38" s="73">
        <v>16</v>
      </c>
      <c r="AP38" s="19"/>
      <c r="AQ38" s="73"/>
      <c r="AR38" s="211"/>
      <c r="AS38" s="248">
        <f t="shared" si="0"/>
        <v>133</v>
      </c>
      <c r="AT38" s="248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x14ac:dyDescent="0.2">
      <c r="A39" s="121" t="s">
        <v>39</v>
      </c>
      <c r="B39" s="122" t="s">
        <v>40</v>
      </c>
      <c r="C39" s="155"/>
      <c r="D39" s="156">
        <v>2</v>
      </c>
      <c r="E39" s="156"/>
      <c r="F39" s="156">
        <v>4</v>
      </c>
      <c r="G39" s="156"/>
      <c r="H39" s="156">
        <v>6</v>
      </c>
      <c r="I39" s="156"/>
      <c r="J39" s="157">
        <v>8</v>
      </c>
      <c r="K39" s="155"/>
      <c r="L39" s="156"/>
      <c r="M39" s="156"/>
      <c r="N39" s="156"/>
      <c r="O39" s="156"/>
      <c r="P39" s="156"/>
      <c r="Q39" s="156"/>
      <c r="R39" s="157"/>
      <c r="S39" s="155"/>
      <c r="T39" s="156"/>
      <c r="U39" s="156">
        <v>3</v>
      </c>
      <c r="V39" s="156"/>
      <c r="W39" s="156">
        <v>5</v>
      </c>
      <c r="X39" s="156"/>
      <c r="Y39" s="156">
        <v>7</v>
      </c>
      <c r="Z39" s="157"/>
      <c r="AA39" s="55"/>
      <c r="AB39" s="44">
        <v>400</v>
      </c>
      <c r="AC39" s="15">
        <v>134</v>
      </c>
      <c r="AD39" s="15">
        <f t="shared" si="8"/>
        <v>266</v>
      </c>
      <c r="AE39" s="202">
        <v>16</v>
      </c>
      <c r="AF39" s="202">
        <v>250</v>
      </c>
      <c r="AG39" s="202"/>
      <c r="AH39" s="7"/>
      <c r="AI39" s="8" t="s">
        <v>87</v>
      </c>
      <c r="AJ39" s="48"/>
      <c r="AK39" s="73">
        <v>32</v>
      </c>
      <c r="AL39" s="19">
        <v>40</v>
      </c>
      <c r="AM39" s="73">
        <v>32</v>
      </c>
      <c r="AN39" s="19">
        <v>40</v>
      </c>
      <c r="AO39" s="73">
        <v>32</v>
      </c>
      <c r="AP39" s="19">
        <v>40</v>
      </c>
      <c r="AQ39" s="73">
        <v>32</v>
      </c>
      <c r="AR39" s="211">
        <v>18</v>
      </c>
      <c r="AS39" s="248">
        <f t="shared" si="0"/>
        <v>400</v>
      </c>
      <c r="AT39" s="248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21" t="s">
        <v>41</v>
      </c>
      <c r="B40" s="122" t="s">
        <v>42</v>
      </c>
      <c r="C40" s="155"/>
      <c r="D40" s="156">
        <v>2</v>
      </c>
      <c r="E40" s="156"/>
      <c r="F40" s="156"/>
      <c r="G40" s="156"/>
      <c r="H40" s="156"/>
      <c r="I40" s="156"/>
      <c r="J40" s="157"/>
      <c r="K40" s="155"/>
      <c r="L40" s="156"/>
      <c r="M40" s="156"/>
      <c r="N40" s="156"/>
      <c r="O40" s="156"/>
      <c r="P40" s="156"/>
      <c r="Q40" s="156"/>
      <c r="R40" s="157"/>
      <c r="S40" s="155">
        <v>1</v>
      </c>
      <c r="T40" s="156"/>
      <c r="U40" s="156"/>
      <c r="V40" s="156"/>
      <c r="W40" s="156"/>
      <c r="X40" s="156"/>
      <c r="Y40" s="156"/>
      <c r="Z40" s="157"/>
      <c r="AA40" s="55"/>
      <c r="AB40" s="44">
        <f t="shared" si="7"/>
        <v>108</v>
      </c>
      <c r="AC40" s="15">
        <f t="shared" si="4"/>
        <v>36</v>
      </c>
      <c r="AD40" s="15">
        <f t="shared" si="8"/>
        <v>72</v>
      </c>
      <c r="AE40" s="202">
        <v>7</v>
      </c>
      <c r="AF40" s="202">
        <v>65</v>
      </c>
      <c r="AG40" s="202"/>
      <c r="AH40" s="7"/>
      <c r="AI40" s="8" t="s">
        <v>87</v>
      </c>
      <c r="AJ40" s="48"/>
      <c r="AK40" s="73">
        <v>32</v>
      </c>
      <c r="AL40" s="19">
        <v>40</v>
      </c>
      <c r="AM40" s="73"/>
      <c r="AN40" s="19"/>
      <c r="AO40" s="73"/>
      <c r="AP40" s="19"/>
      <c r="AQ40" s="73"/>
      <c r="AR40" s="211"/>
      <c r="AS40" s="248">
        <f t="shared" si="0"/>
        <v>108</v>
      </c>
      <c r="AT40" s="248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x14ac:dyDescent="0.2">
      <c r="A41" s="121" t="s">
        <v>43</v>
      </c>
      <c r="B41" s="122" t="s">
        <v>44</v>
      </c>
      <c r="C41" s="155"/>
      <c r="D41" s="156"/>
      <c r="E41" s="156"/>
      <c r="F41" s="156"/>
      <c r="G41" s="156">
        <v>5</v>
      </c>
      <c r="H41" s="156"/>
      <c r="I41" s="156">
        <v>7</v>
      </c>
      <c r="J41" s="157"/>
      <c r="K41" s="155"/>
      <c r="L41" s="156"/>
      <c r="M41" s="156"/>
      <c r="N41" s="156"/>
      <c r="O41" s="156"/>
      <c r="P41" s="156"/>
      <c r="Q41" s="156"/>
      <c r="R41" s="157"/>
      <c r="S41" s="155"/>
      <c r="T41" s="156"/>
      <c r="U41" s="156"/>
      <c r="V41" s="156">
        <v>4</v>
      </c>
      <c r="W41" s="156"/>
      <c r="X41" s="156">
        <v>6</v>
      </c>
      <c r="Y41" s="156"/>
      <c r="Z41" s="157"/>
      <c r="AA41" s="55"/>
      <c r="AB41" s="44">
        <f t="shared" si="7"/>
        <v>264</v>
      </c>
      <c r="AC41" s="15">
        <v>88</v>
      </c>
      <c r="AD41" s="15">
        <f t="shared" si="8"/>
        <v>176</v>
      </c>
      <c r="AE41" s="202">
        <v>10</v>
      </c>
      <c r="AF41" s="202">
        <v>166</v>
      </c>
      <c r="AG41" s="202"/>
      <c r="AH41" s="7"/>
      <c r="AI41" s="8" t="s">
        <v>87</v>
      </c>
      <c r="AJ41" s="48"/>
      <c r="AK41" s="73"/>
      <c r="AL41" s="19"/>
      <c r="AM41" s="73">
        <v>32</v>
      </c>
      <c r="AN41" s="19">
        <v>40</v>
      </c>
      <c r="AO41" s="73">
        <v>32</v>
      </c>
      <c r="AP41" s="19">
        <v>40</v>
      </c>
      <c r="AQ41" s="73">
        <v>32</v>
      </c>
      <c r="AR41" s="211"/>
      <c r="AS41" s="248">
        <v>264</v>
      </c>
      <c r="AT41" s="248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25.5" x14ac:dyDescent="0.2">
      <c r="A42" s="121" t="s">
        <v>45</v>
      </c>
      <c r="B42" s="122" t="s">
        <v>46</v>
      </c>
      <c r="C42" s="155"/>
      <c r="D42" s="156"/>
      <c r="E42" s="156"/>
      <c r="F42" s="156"/>
      <c r="G42" s="156"/>
      <c r="H42" s="156"/>
      <c r="I42" s="156"/>
      <c r="J42" s="157"/>
      <c r="K42" s="155"/>
      <c r="L42" s="156"/>
      <c r="M42" s="156"/>
      <c r="N42" s="156"/>
      <c r="O42" s="156"/>
      <c r="P42" s="156"/>
      <c r="Q42" s="156"/>
      <c r="R42" s="157">
        <v>8</v>
      </c>
      <c r="S42" s="155"/>
      <c r="T42" s="156"/>
      <c r="U42" s="156"/>
      <c r="V42" s="156"/>
      <c r="W42" s="156"/>
      <c r="X42" s="156"/>
      <c r="Y42" s="156"/>
      <c r="Z42" s="157"/>
      <c r="AA42" s="55"/>
      <c r="AB42" s="44">
        <f t="shared" si="7"/>
        <v>103</v>
      </c>
      <c r="AC42" s="15">
        <v>35</v>
      </c>
      <c r="AD42" s="15">
        <f t="shared" si="8"/>
        <v>68</v>
      </c>
      <c r="AE42" s="202">
        <v>10</v>
      </c>
      <c r="AF42" s="202">
        <v>58</v>
      </c>
      <c r="AG42" s="202"/>
      <c r="AH42" s="7"/>
      <c r="AI42" s="8" t="s">
        <v>87</v>
      </c>
      <c r="AJ42" s="48"/>
      <c r="AK42" s="73"/>
      <c r="AL42" s="19"/>
      <c r="AM42" s="73"/>
      <c r="AN42" s="19"/>
      <c r="AO42" s="73"/>
      <c r="AP42" s="19"/>
      <c r="AQ42" s="73">
        <v>32</v>
      </c>
      <c r="AR42" s="211">
        <v>36</v>
      </c>
      <c r="AS42" s="251">
        <f t="shared" si="0"/>
        <v>103</v>
      </c>
      <c r="AT42" s="248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21" t="s">
        <v>47</v>
      </c>
      <c r="B43" s="122" t="s">
        <v>48</v>
      </c>
      <c r="C43" s="155"/>
      <c r="D43" s="156"/>
      <c r="E43" s="156"/>
      <c r="F43" s="156"/>
      <c r="G43" s="156"/>
      <c r="H43" s="156"/>
      <c r="I43" s="156"/>
      <c r="J43" s="157"/>
      <c r="K43" s="155"/>
      <c r="L43" s="156"/>
      <c r="M43" s="156"/>
      <c r="N43" s="156"/>
      <c r="O43" s="156"/>
      <c r="P43" s="156">
        <v>6</v>
      </c>
      <c r="Q43" s="156"/>
      <c r="R43" s="157"/>
      <c r="S43" s="155"/>
      <c r="T43" s="156"/>
      <c r="U43" s="156"/>
      <c r="V43" s="156"/>
      <c r="W43" s="156"/>
      <c r="X43" s="156"/>
      <c r="Y43" s="156"/>
      <c r="Z43" s="157"/>
      <c r="AA43" s="55"/>
      <c r="AB43" s="44">
        <f t="shared" si="7"/>
        <v>112</v>
      </c>
      <c r="AC43" s="15">
        <v>36</v>
      </c>
      <c r="AD43" s="15">
        <f t="shared" si="8"/>
        <v>76</v>
      </c>
      <c r="AE43" s="202">
        <v>38</v>
      </c>
      <c r="AF43" s="202">
        <v>38</v>
      </c>
      <c r="AG43" s="202"/>
      <c r="AH43" s="7" t="s">
        <v>94</v>
      </c>
      <c r="AI43" s="8"/>
      <c r="AJ43" s="48"/>
      <c r="AK43" s="73"/>
      <c r="AL43" s="19"/>
      <c r="AM43" s="73"/>
      <c r="AN43" s="19">
        <v>40</v>
      </c>
      <c r="AO43" s="73">
        <v>16</v>
      </c>
      <c r="AP43" s="19">
        <v>20</v>
      </c>
      <c r="AQ43" s="73"/>
      <c r="AR43" s="211"/>
      <c r="AS43" s="248">
        <f t="shared" si="0"/>
        <v>112</v>
      </c>
      <c r="AT43" s="248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s="6" customFormat="1" ht="23.25" customHeight="1" x14ac:dyDescent="0.2">
      <c r="A44" s="121" t="s">
        <v>49</v>
      </c>
      <c r="B44" s="122" t="s">
        <v>50</v>
      </c>
      <c r="C44" s="155"/>
      <c r="D44" s="156"/>
      <c r="E44" s="156"/>
      <c r="F44" s="156"/>
      <c r="G44" s="156"/>
      <c r="H44" s="156">
        <v>6</v>
      </c>
      <c r="I44" s="156"/>
      <c r="J44" s="157"/>
      <c r="K44" s="155"/>
      <c r="L44" s="156"/>
      <c r="M44" s="156"/>
      <c r="N44" s="156"/>
      <c r="O44" s="156"/>
      <c r="P44" s="156"/>
      <c r="Q44" s="156"/>
      <c r="R44" s="157"/>
      <c r="S44" s="155"/>
      <c r="T44" s="156"/>
      <c r="U44" s="156"/>
      <c r="V44" s="156"/>
      <c r="W44" s="156"/>
      <c r="X44" s="156"/>
      <c r="Y44" s="156"/>
      <c r="Z44" s="157"/>
      <c r="AA44" s="55"/>
      <c r="AB44" s="44">
        <f t="shared" ref="AB44" si="12">AC44+AD44</f>
        <v>102</v>
      </c>
      <c r="AC44" s="15">
        <f t="shared" ref="AC44" si="13">ROUNDUP(AD44/2,0)</f>
        <v>34</v>
      </c>
      <c r="AD44" s="15">
        <f t="shared" ref="AD44" si="14">SUM(AK44:AR44)</f>
        <v>68</v>
      </c>
      <c r="AE44" s="202">
        <v>32</v>
      </c>
      <c r="AF44" s="202">
        <v>36</v>
      </c>
      <c r="AG44" s="202"/>
      <c r="AH44" s="7" t="s">
        <v>94</v>
      </c>
      <c r="AI44" s="8"/>
      <c r="AJ44" s="48"/>
      <c r="AK44" s="73"/>
      <c r="AL44" s="19"/>
      <c r="AM44" s="73"/>
      <c r="AN44" s="19"/>
      <c r="AO44" s="73">
        <v>32</v>
      </c>
      <c r="AP44" s="19">
        <v>36</v>
      </c>
      <c r="AQ44" s="73"/>
      <c r="AR44" s="211"/>
      <c r="AS44" s="251">
        <v>102</v>
      </c>
      <c r="AT44" s="248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s="6" customFormat="1" ht="25.5" x14ac:dyDescent="0.2">
      <c r="A45" s="126" t="s">
        <v>100</v>
      </c>
      <c r="B45" s="133" t="s">
        <v>199</v>
      </c>
      <c r="C45" s="167"/>
      <c r="D45" s="160"/>
      <c r="E45" s="160"/>
      <c r="F45" s="160"/>
      <c r="G45" s="160"/>
      <c r="H45" s="160"/>
      <c r="I45" s="160"/>
      <c r="J45" s="168"/>
      <c r="K45" s="167"/>
      <c r="L45" s="160"/>
      <c r="M45" s="160"/>
      <c r="N45" s="160"/>
      <c r="O45" s="160"/>
      <c r="P45" s="160">
        <v>6</v>
      </c>
      <c r="Q45" s="160"/>
      <c r="R45" s="168"/>
      <c r="S45" s="167"/>
      <c r="T45" s="160"/>
      <c r="U45" s="160"/>
      <c r="V45" s="160"/>
      <c r="W45" s="160"/>
      <c r="X45" s="160"/>
      <c r="Y45" s="160"/>
      <c r="Z45" s="168"/>
      <c r="AA45" s="57"/>
      <c r="AB45" s="44">
        <v>57</v>
      </c>
      <c r="AC45" s="15">
        <v>19</v>
      </c>
      <c r="AD45" s="15">
        <v>38</v>
      </c>
      <c r="AE45" s="202">
        <v>19</v>
      </c>
      <c r="AF45" s="236">
        <v>19</v>
      </c>
      <c r="AG45" s="202"/>
      <c r="AH45" s="13" t="s">
        <v>94</v>
      </c>
      <c r="AI45" s="14"/>
      <c r="AJ45" s="50"/>
      <c r="AK45" s="18"/>
      <c r="AL45" s="20"/>
      <c r="AM45" s="18"/>
      <c r="AN45" s="20"/>
      <c r="AO45" s="18"/>
      <c r="AP45" s="20">
        <v>38</v>
      </c>
      <c r="AQ45" s="18"/>
      <c r="AR45" s="214"/>
      <c r="AS45" s="248"/>
      <c r="AT45" s="251">
        <v>57</v>
      </c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ht="27" x14ac:dyDescent="0.2">
      <c r="A46" s="98"/>
      <c r="B46" s="99" t="s">
        <v>27</v>
      </c>
      <c r="C46" s="164"/>
      <c r="D46" s="165"/>
      <c r="E46" s="165"/>
      <c r="F46" s="165"/>
      <c r="G46" s="165"/>
      <c r="H46" s="165"/>
      <c r="I46" s="165"/>
      <c r="J46" s="166"/>
      <c r="K46" s="164"/>
      <c r="L46" s="165"/>
      <c r="M46" s="165"/>
      <c r="N46" s="165"/>
      <c r="O46" s="165"/>
      <c r="P46" s="165"/>
      <c r="Q46" s="165"/>
      <c r="R46" s="166"/>
      <c r="S46" s="164"/>
      <c r="T46" s="165"/>
      <c r="U46" s="165"/>
      <c r="V46" s="165"/>
      <c r="W46" s="165"/>
      <c r="X46" s="165"/>
      <c r="Y46" s="165"/>
      <c r="Z46" s="166"/>
      <c r="AA46" s="56"/>
      <c r="AB46" s="17"/>
      <c r="AC46" s="10"/>
      <c r="AD46" s="10"/>
      <c r="AE46" s="203"/>
      <c r="AF46" s="228"/>
      <c r="AG46" s="203"/>
      <c r="AH46" s="11"/>
      <c r="AI46" s="12"/>
      <c r="AJ46" s="49"/>
      <c r="AK46" s="257">
        <f t="shared" ref="AK46:AR46" si="15">SUM(AK38:AK45)/AK7</f>
        <v>5</v>
      </c>
      <c r="AL46" s="62">
        <f t="shared" si="15"/>
        <v>5</v>
      </c>
      <c r="AM46" s="61">
        <f t="shared" si="15"/>
        <v>5</v>
      </c>
      <c r="AN46" s="62">
        <f t="shared" si="15"/>
        <v>7</v>
      </c>
      <c r="AO46" s="61">
        <f t="shared" si="15"/>
        <v>8</v>
      </c>
      <c r="AP46" s="62">
        <f t="shared" si="15"/>
        <v>8.6999999999999993</v>
      </c>
      <c r="AQ46" s="61">
        <f t="shared" si="15"/>
        <v>6</v>
      </c>
      <c r="AR46" s="213">
        <f t="shared" si="15"/>
        <v>2.8421052631578947</v>
      </c>
      <c r="AS46" s="2"/>
      <c r="AT46" s="218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x14ac:dyDescent="0.2">
      <c r="A47" s="124" t="s">
        <v>51</v>
      </c>
      <c r="B47" s="97" t="s">
        <v>157</v>
      </c>
      <c r="C47" s="161"/>
      <c r="D47" s="162"/>
      <c r="E47" s="162"/>
      <c r="F47" s="162"/>
      <c r="G47" s="162"/>
      <c r="H47" s="162"/>
      <c r="I47" s="162"/>
      <c r="J47" s="163"/>
      <c r="K47" s="161"/>
      <c r="L47" s="162"/>
      <c r="M47" s="162"/>
      <c r="N47" s="162"/>
      <c r="O47" s="162"/>
      <c r="P47" s="162"/>
      <c r="Q47" s="162"/>
      <c r="R47" s="163"/>
      <c r="S47" s="161"/>
      <c r="T47" s="162"/>
      <c r="U47" s="162"/>
      <c r="V47" s="162"/>
      <c r="W47" s="162"/>
      <c r="X47" s="162"/>
      <c r="Y47" s="162"/>
      <c r="Z47" s="163"/>
      <c r="AA47" s="54"/>
      <c r="AB47" s="37">
        <v>2657</v>
      </c>
      <c r="AC47" s="37">
        <v>879</v>
      </c>
      <c r="AD47" s="37">
        <v>1778</v>
      </c>
      <c r="AE47" s="200"/>
      <c r="AF47" s="226"/>
      <c r="AG47" s="200"/>
      <c r="AH47" s="29"/>
      <c r="AI47" s="30"/>
      <c r="AJ47" s="47"/>
      <c r="AK47" s="32"/>
      <c r="AL47" s="31"/>
      <c r="AM47" s="32"/>
      <c r="AN47" s="31"/>
      <c r="AO47" s="32"/>
      <c r="AP47" s="31"/>
      <c r="AQ47" s="32"/>
      <c r="AR47" s="210"/>
      <c r="AS47" s="249">
        <v>1974</v>
      </c>
      <c r="AT47" s="249">
        <v>683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5.5" x14ac:dyDescent="0.2">
      <c r="A48" s="119" t="s">
        <v>53</v>
      </c>
      <c r="B48" s="120" t="s">
        <v>54</v>
      </c>
      <c r="C48" s="167"/>
      <c r="D48" s="160"/>
      <c r="E48" s="160"/>
      <c r="F48" s="160"/>
      <c r="G48" s="160"/>
      <c r="H48" s="160"/>
      <c r="I48" s="160"/>
      <c r="J48" s="168"/>
      <c r="K48" s="167"/>
      <c r="L48" s="160"/>
      <c r="M48" s="160"/>
      <c r="N48" s="160"/>
      <c r="O48" s="160"/>
      <c r="P48" s="160"/>
      <c r="Q48" s="160"/>
      <c r="R48" s="168"/>
      <c r="S48" s="167"/>
      <c r="T48" s="160"/>
      <c r="U48" s="160"/>
      <c r="V48" s="160"/>
      <c r="W48" s="160"/>
      <c r="X48" s="160"/>
      <c r="Y48" s="160"/>
      <c r="Z48" s="168"/>
      <c r="AA48" s="57"/>
      <c r="AB48" s="45">
        <v>2326</v>
      </c>
      <c r="AC48" s="45">
        <v>769</v>
      </c>
      <c r="AD48" s="45">
        <v>1557</v>
      </c>
      <c r="AE48" s="223"/>
      <c r="AF48" s="237"/>
      <c r="AG48" s="224"/>
      <c r="AH48" s="13"/>
      <c r="AI48" s="14"/>
      <c r="AJ48" s="50"/>
      <c r="AK48" s="18"/>
      <c r="AL48" s="20"/>
      <c r="AM48" s="18"/>
      <c r="AN48" s="20"/>
      <c r="AO48" s="18"/>
      <c r="AP48" s="20"/>
      <c r="AQ48" s="18"/>
      <c r="AR48" s="214"/>
      <c r="AS48" s="252">
        <v>1643</v>
      </c>
      <c r="AT48" s="252">
        <v>628</v>
      </c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s="27" customFormat="1" ht="23.25" customHeight="1" x14ac:dyDescent="0.2">
      <c r="A49" s="119" t="s">
        <v>55</v>
      </c>
      <c r="B49" s="120" t="s">
        <v>56</v>
      </c>
      <c r="C49" s="169"/>
      <c r="D49" s="170"/>
      <c r="E49" s="170"/>
      <c r="F49" s="170"/>
      <c r="G49" s="170"/>
      <c r="H49" s="170"/>
      <c r="I49" s="170"/>
      <c r="J49" s="171"/>
      <c r="K49" s="169"/>
      <c r="L49" s="170"/>
      <c r="M49" s="170"/>
      <c r="N49" s="170"/>
      <c r="O49" s="170"/>
      <c r="P49" s="170"/>
      <c r="Q49" s="170"/>
      <c r="R49" s="171"/>
      <c r="S49" s="169"/>
      <c r="T49" s="170"/>
      <c r="U49" s="170"/>
      <c r="V49" s="170"/>
      <c r="W49" s="170"/>
      <c r="X49" s="170"/>
      <c r="Y49" s="170"/>
      <c r="Z49" s="171"/>
      <c r="AA49" s="58"/>
      <c r="AB49" s="45">
        <v>839</v>
      </c>
      <c r="AC49" s="45">
        <v>287</v>
      </c>
      <c r="AD49" s="45">
        <v>552</v>
      </c>
      <c r="AE49" s="204"/>
      <c r="AF49" s="229"/>
      <c r="AG49" s="204"/>
      <c r="AH49" s="23"/>
      <c r="AI49" s="24"/>
      <c r="AJ49" s="51"/>
      <c r="AK49" s="26"/>
      <c r="AL49" s="25"/>
      <c r="AM49" s="26"/>
      <c r="AN49" s="25"/>
      <c r="AO49" s="26"/>
      <c r="AP49" s="25"/>
      <c r="AQ49" s="26"/>
      <c r="AR49" s="215"/>
      <c r="AS49" s="252">
        <v>839</v>
      </c>
      <c r="AT49" s="252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</row>
    <row r="50" spans="1:57" s="27" customFormat="1" ht="17.25" customHeight="1" x14ac:dyDescent="0.2">
      <c r="A50" s="119"/>
      <c r="B50" s="122" t="s">
        <v>56</v>
      </c>
      <c r="C50" s="169"/>
      <c r="D50" s="170">
        <v>2</v>
      </c>
      <c r="E50" s="170"/>
      <c r="F50" s="276">
        <v>4</v>
      </c>
      <c r="G50" s="170"/>
      <c r="H50" s="170">
        <v>6</v>
      </c>
      <c r="I50" s="170"/>
      <c r="J50" s="171">
        <v>8</v>
      </c>
      <c r="K50" s="169"/>
      <c r="L50" s="170"/>
      <c r="M50" s="170">
        <v>3</v>
      </c>
      <c r="N50" s="170"/>
      <c r="O50" s="170">
        <v>5</v>
      </c>
      <c r="P50" s="170"/>
      <c r="Q50" s="170"/>
      <c r="R50" s="171"/>
      <c r="S50" s="169"/>
      <c r="T50" s="170"/>
      <c r="U50" s="170"/>
      <c r="V50" s="170"/>
      <c r="W50" s="170"/>
      <c r="X50" s="170"/>
      <c r="Y50" s="170"/>
      <c r="Z50" s="171"/>
      <c r="AA50" s="58"/>
      <c r="AB50" s="44">
        <v>709</v>
      </c>
      <c r="AC50" s="15">
        <v>242</v>
      </c>
      <c r="AD50" s="15">
        <f t="shared" ref="AD50" si="16">SUM(AK50:AR50)</f>
        <v>467</v>
      </c>
      <c r="AE50" s="202"/>
      <c r="AF50" s="202">
        <v>467</v>
      </c>
      <c r="AG50" s="202"/>
      <c r="AH50" s="7"/>
      <c r="AI50" s="8"/>
      <c r="AJ50" s="48" t="s">
        <v>98</v>
      </c>
      <c r="AK50" s="254">
        <v>48</v>
      </c>
      <c r="AL50" s="19">
        <v>62</v>
      </c>
      <c r="AM50" s="254">
        <v>48</v>
      </c>
      <c r="AN50" s="19">
        <v>61</v>
      </c>
      <c r="AO50" s="254">
        <v>48</v>
      </c>
      <c r="AP50" s="19">
        <v>60</v>
      </c>
      <c r="AQ50" s="254">
        <v>64</v>
      </c>
      <c r="AR50" s="211">
        <v>76</v>
      </c>
      <c r="AS50" s="251">
        <v>709</v>
      </c>
      <c r="AT50" s="25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</row>
    <row r="51" spans="1:57" s="27" customFormat="1" ht="18.75" customHeight="1" x14ac:dyDescent="0.2">
      <c r="A51" s="119"/>
      <c r="B51" s="122" t="s">
        <v>217</v>
      </c>
      <c r="C51" s="169"/>
      <c r="D51" s="170"/>
      <c r="E51" s="170"/>
      <c r="F51" s="170"/>
      <c r="G51" s="170"/>
      <c r="H51" s="170"/>
      <c r="I51" s="170"/>
      <c r="J51" s="171"/>
      <c r="K51" s="169"/>
      <c r="L51" s="170"/>
      <c r="M51" s="170"/>
      <c r="N51" s="170"/>
      <c r="O51" s="170"/>
      <c r="P51" s="170"/>
      <c r="Q51" s="170"/>
      <c r="R51" s="171"/>
      <c r="S51" s="169"/>
      <c r="T51" s="170"/>
      <c r="U51" s="170"/>
      <c r="V51" s="170"/>
      <c r="W51" s="170"/>
      <c r="X51" s="170"/>
      <c r="Y51" s="170"/>
      <c r="Z51" s="171"/>
      <c r="AA51" s="58"/>
      <c r="AB51" s="44">
        <v>130</v>
      </c>
      <c r="AC51" s="15">
        <v>45</v>
      </c>
      <c r="AD51" s="15">
        <v>85</v>
      </c>
      <c r="AE51" s="202"/>
      <c r="AF51" s="202">
        <v>85</v>
      </c>
      <c r="AG51" s="202"/>
      <c r="AH51" s="7"/>
      <c r="AI51" s="8"/>
      <c r="AJ51" s="48" t="s">
        <v>98</v>
      </c>
      <c r="AK51" s="241"/>
      <c r="AL51" s="19">
        <v>18</v>
      </c>
      <c r="AM51" s="241">
        <v>16</v>
      </c>
      <c r="AN51" s="19">
        <v>21</v>
      </c>
      <c r="AO51" s="241">
        <v>16</v>
      </c>
      <c r="AP51" s="19">
        <v>14</v>
      </c>
      <c r="AQ51" s="241"/>
      <c r="AR51" s="211"/>
      <c r="AS51" s="251">
        <v>130</v>
      </c>
      <c r="AT51" s="25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</row>
    <row r="52" spans="1:57" s="27" customFormat="1" ht="24.75" customHeight="1" x14ac:dyDescent="0.2">
      <c r="A52" s="119" t="s">
        <v>57</v>
      </c>
      <c r="B52" s="120" t="s">
        <v>210</v>
      </c>
      <c r="C52" s="169"/>
      <c r="D52" s="170"/>
      <c r="E52" s="170"/>
      <c r="F52" s="170"/>
      <c r="G52" s="170"/>
      <c r="H52" s="170"/>
      <c r="I52" s="170"/>
      <c r="J52" s="171"/>
      <c r="K52" s="169"/>
      <c r="L52" s="170"/>
      <c r="M52" s="170"/>
      <c r="N52" s="170"/>
      <c r="O52" s="170"/>
      <c r="P52" s="170"/>
      <c r="Q52" s="170"/>
      <c r="R52" s="171"/>
      <c r="S52" s="169"/>
      <c r="T52" s="170"/>
      <c r="U52" s="170"/>
      <c r="V52" s="170"/>
      <c r="W52" s="170"/>
      <c r="X52" s="170"/>
      <c r="Y52" s="170"/>
      <c r="Z52" s="171"/>
      <c r="AA52" s="58"/>
      <c r="AB52" s="45">
        <f>SUM(AB53:AB53)</f>
        <v>215</v>
      </c>
      <c r="AC52" s="45">
        <f>SUM(AC53:AC53)</f>
        <v>70</v>
      </c>
      <c r="AD52" s="45">
        <f>SUM(AD53:AD53)</f>
        <v>145</v>
      </c>
      <c r="AE52" s="204"/>
      <c r="AF52" s="204"/>
      <c r="AG52" s="204"/>
      <c r="AH52" s="23"/>
      <c r="AI52" s="24"/>
      <c r="AJ52" s="51"/>
      <c r="AK52" s="26"/>
      <c r="AL52" s="25"/>
      <c r="AM52" s="26"/>
      <c r="AN52" s="25"/>
      <c r="AO52" s="26"/>
      <c r="AP52" s="25"/>
      <c r="AQ52" s="26"/>
      <c r="AR52" s="215"/>
      <c r="AS52" s="252">
        <v>215</v>
      </c>
      <c r="AT52" s="252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</row>
    <row r="53" spans="1:57" ht="24.75" customHeight="1" x14ac:dyDescent="0.2">
      <c r="A53" s="121"/>
      <c r="B53" s="122" t="s">
        <v>210</v>
      </c>
      <c r="C53" s="167"/>
      <c r="D53" s="160"/>
      <c r="E53" s="160"/>
      <c r="F53" s="160"/>
      <c r="G53" s="160"/>
      <c r="H53" s="160"/>
      <c r="I53" s="160"/>
      <c r="J53" s="168">
        <v>8</v>
      </c>
      <c r="K53" s="167"/>
      <c r="L53" s="160"/>
      <c r="M53" s="160"/>
      <c r="N53" s="160"/>
      <c r="O53" s="160"/>
      <c r="P53" s="160"/>
      <c r="Q53" s="160"/>
      <c r="R53" s="168"/>
      <c r="S53" s="167"/>
      <c r="T53" s="160"/>
      <c r="U53" s="160"/>
      <c r="V53" s="160"/>
      <c r="W53" s="160"/>
      <c r="X53" s="160"/>
      <c r="Y53" s="160"/>
      <c r="Z53" s="168"/>
      <c r="AA53" s="57"/>
      <c r="AB53" s="255">
        <v>215</v>
      </c>
      <c r="AC53" s="256">
        <v>70</v>
      </c>
      <c r="AD53" s="256">
        <v>145</v>
      </c>
      <c r="AE53" s="202"/>
      <c r="AF53" s="202">
        <v>145</v>
      </c>
      <c r="AG53" s="202"/>
      <c r="AH53" s="13"/>
      <c r="AI53" s="14" t="s">
        <v>87</v>
      </c>
      <c r="AJ53" s="50"/>
      <c r="AK53" s="18"/>
      <c r="AL53" s="20"/>
      <c r="AM53" s="18"/>
      <c r="AN53" s="20">
        <v>20</v>
      </c>
      <c r="AO53" s="18">
        <v>16</v>
      </c>
      <c r="AP53" s="20">
        <v>20</v>
      </c>
      <c r="AQ53" s="18">
        <v>32</v>
      </c>
      <c r="AR53" s="214">
        <v>57</v>
      </c>
      <c r="AS53" s="251">
        <v>215</v>
      </c>
      <c r="AT53" s="251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</row>
    <row r="54" spans="1:57" s="27" customFormat="1" ht="24.75" customHeight="1" x14ac:dyDescent="0.2">
      <c r="A54" s="119" t="s">
        <v>58</v>
      </c>
      <c r="B54" s="120" t="s">
        <v>218</v>
      </c>
      <c r="C54" s="169"/>
      <c r="D54" s="170"/>
      <c r="E54" s="170"/>
      <c r="F54" s="170"/>
      <c r="G54" s="170"/>
      <c r="H54" s="170"/>
      <c r="I54" s="170"/>
      <c r="J54" s="171"/>
      <c r="K54" s="169"/>
      <c r="L54" s="170"/>
      <c r="M54" s="170"/>
      <c r="N54" s="170"/>
      <c r="O54" s="170"/>
      <c r="P54" s="170"/>
      <c r="Q54" s="170"/>
      <c r="R54" s="171"/>
      <c r="S54" s="169"/>
      <c r="T54" s="170"/>
      <c r="U54" s="170"/>
      <c r="V54" s="170"/>
      <c r="W54" s="170"/>
      <c r="X54" s="170"/>
      <c r="Y54" s="170"/>
      <c r="Z54" s="171"/>
      <c r="AA54" s="58"/>
      <c r="AB54" s="45">
        <f>SUM(AB55:AB55)</f>
        <v>107</v>
      </c>
      <c r="AC54" s="45">
        <f>SUM(AC55:AC55)</f>
        <v>35</v>
      </c>
      <c r="AD54" s="45">
        <f>SUM(AD55:AD55)</f>
        <v>72</v>
      </c>
      <c r="AE54" s="204"/>
      <c r="AF54" s="204"/>
      <c r="AG54" s="204"/>
      <c r="AH54" s="23"/>
      <c r="AI54" s="24"/>
      <c r="AJ54" s="51"/>
      <c r="AK54" s="26"/>
      <c r="AL54" s="25"/>
      <c r="AM54" s="26"/>
      <c r="AN54" s="25"/>
      <c r="AO54" s="18"/>
      <c r="AP54" s="20"/>
      <c r="AQ54" s="18"/>
      <c r="AR54" s="214"/>
      <c r="AS54" s="252">
        <v>107</v>
      </c>
      <c r="AT54" s="252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</row>
    <row r="55" spans="1:57" s="6" customFormat="1" ht="21" customHeight="1" x14ac:dyDescent="0.2">
      <c r="A55" s="121"/>
      <c r="B55" s="122" t="s">
        <v>218</v>
      </c>
      <c r="C55" s="167"/>
      <c r="D55" s="160"/>
      <c r="E55" s="160"/>
      <c r="F55" s="160"/>
      <c r="G55" s="160"/>
      <c r="H55" s="160"/>
      <c r="I55" s="160"/>
      <c r="J55" s="168"/>
      <c r="K55" s="167"/>
      <c r="L55" s="160"/>
      <c r="M55" s="160"/>
      <c r="N55" s="160"/>
      <c r="O55" s="160"/>
      <c r="P55" s="160"/>
      <c r="Q55" s="160"/>
      <c r="R55" s="168">
        <v>8</v>
      </c>
      <c r="S55" s="167"/>
      <c r="T55" s="160"/>
      <c r="U55" s="160"/>
      <c r="V55" s="160"/>
      <c r="W55" s="160"/>
      <c r="X55" s="160"/>
      <c r="Y55" s="160"/>
      <c r="Z55" s="168"/>
      <c r="AA55" s="57"/>
      <c r="AB55" s="255">
        <v>107</v>
      </c>
      <c r="AC55" s="256">
        <v>35</v>
      </c>
      <c r="AD55" s="256">
        <f t="shared" ref="AD55" si="17">SUM(AK55:AR55)</f>
        <v>72</v>
      </c>
      <c r="AE55" s="202"/>
      <c r="AF55" s="202">
        <v>72</v>
      </c>
      <c r="AG55" s="202"/>
      <c r="AH55" s="13"/>
      <c r="AI55" s="14"/>
      <c r="AJ55" s="50" t="s">
        <v>98</v>
      </c>
      <c r="AK55" s="18"/>
      <c r="AL55" s="20"/>
      <c r="AM55" s="18"/>
      <c r="AN55" s="20"/>
      <c r="AO55" s="18">
        <v>16</v>
      </c>
      <c r="AP55" s="20">
        <v>20</v>
      </c>
      <c r="AQ55" s="18">
        <v>16</v>
      </c>
      <c r="AR55" s="214">
        <v>20</v>
      </c>
      <c r="AS55" s="251">
        <v>107</v>
      </c>
      <c r="AT55" s="251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</row>
    <row r="56" spans="1:57" s="27" customFormat="1" ht="27.75" customHeight="1" x14ac:dyDescent="0.2">
      <c r="A56" s="119" t="s">
        <v>59</v>
      </c>
      <c r="B56" s="120" t="s">
        <v>205</v>
      </c>
      <c r="C56" s="169"/>
      <c r="D56" s="170"/>
      <c r="E56" s="170"/>
      <c r="F56" s="170"/>
      <c r="G56" s="170"/>
      <c r="H56" s="170"/>
      <c r="I56" s="170"/>
      <c r="J56" s="171"/>
      <c r="K56" s="169"/>
      <c r="L56" s="170"/>
      <c r="M56" s="170"/>
      <c r="N56" s="170"/>
      <c r="O56" s="170"/>
      <c r="P56" s="170"/>
      <c r="Q56" s="170"/>
      <c r="R56" s="171"/>
      <c r="S56" s="169"/>
      <c r="T56" s="170"/>
      <c r="U56" s="170"/>
      <c r="V56" s="170"/>
      <c r="W56" s="170"/>
      <c r="X56" s="170"/>
      <c r="Y56" s="170"/>
      <c r="Z56" s="171"/>
      <c r="AA56" s="58"/>
      <c r="AB56" s="45">
        <f>SUM(AB57:AB57)</f>
        <v>186</v>
      </c>
      <c r="AC56" s="45">
        <f>SUM(AC57:AC57)</f>
        <v>62</v>
      </c>
      <c r="AD56" s="45">
        <f>SUM(AD57:AD57)</f>
        <v>124</v>
      </c>
      <c r="AE56" s="204"/>
      <c r="AF56" s="204"/>
      <c r="AG56" s="204"/>
      <c r="AH56" s="23"/>
      <c r="AI56" s="24"/>
      <c r="AJ56" s="51"/>
      <c r="AK56" s="26"/>
      <c r="AL56" s="25"/>
      <c r="AM56" s="26"/>
      <c r="AN56" s="25"/>
      <c r="AO56" s="26"/>
      <c r="AP56" s="25"/>
      <c r="AQ56" s="26"/>
      <c r="AR56" s="215"/>
      <c r="AS56" s="252">
        <v>186</v>
      </c>
      <c r="AT56" s="252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</row>
    <row r="57" spans="1:57" s="6" customFormat="1" ht="30" customHeight="1" x14ac:dyDescent="0.2">
      <c r="A57" s="121"/>
      <c r="B57" s="122" t="s">
        <v>205</v>
      </c>
      <c r="C57" s="167"/>
      <c r="D57" s="160"/>
      <c r="E57" s="160">
        <v>3</v>
      </c>
      <c r="F57" s="160"/>
      <c r="G57" s="160">
        <v>5</v>
      </c>
      <c r="H57" s="160"/>
      <c r="I57" s="160">
        <v>7</v>
      </c>
      <c r="J57" s="168"/>
      <c r="K57" s="167"/>
      <c r="L57" s="160"/>
      <c r="M57" s="160"/>
      <c r="N57" s="160"/>
      <c r="O57" s="160"/>
      <c r="P57" s="160"/>
      <c r="Q57" s="160"/>
      <c r="R57" s="168"/>
      <c r="S57" s="167"/>
      <c r="T57" s="160"/>
      <c r="U57" s="160"/>
      <c r="V57" s="160"/>
      <c r="W57" s="160"/>
      <c r="X57" s="160"/>
      <c r="Y57" s="160"/>
      <c r="Z57" s="168"/>
      <c r="AA57" s="57"/>
      <c r="AB57" s="255">
        <v>186</v>
      </c>
      <c r="AC57" s="256">
        <v>62</v>
      </c>
      <c r="AD57" s="256">
        <f t="shared" ref="AD57" si="18">SUM(AK57:AR57)</f>
        <v>124</v>
      </c>
      <c r="AE57" s="202"/>
      <c r="AF57" s="202">
        <v>124</v>
      </c>
      <c r="AG57" s="202"/>
      <c r="AH57" s="13"/>
      <c r="AI57" s="14"/>
      <c r="AJ57" s="50" t="s">
        <v>98</v>
      </c>
      <c r="AK57" s="18">
        <v>16</v>
      </c>
      <c r="AL57" s="20">
        <v>20</v>
      </c>
      <c r="AM57" s="18">
        <v>16</v>
      </c>
      <c r="AN57" s="20">
        <v>20</v>
      </c>
      <c r="AO57" s="18">
        <v>16</v>
      </c>
      <c r="AP57" s="20">
        <v>20</v>
      </c>
      <c r="AQ57" s="18">
        <v>16</v>
      </c>
      <c r="AR57" s="214"/>
      <c r="AS57" s="251">
        <v>186</v>
      </c>
      <c r="AT57" s="251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</row>
    <row r="58" spans="1:57" s="27" customFormat="1" ht="26.25" customHeight="1" x14ac:dyDescent="0.2">
      <c r="A58" s="119" t="s">
        <v>60</v>
      </c>
      <c r="B58" s="120" t="s">
        <v>211</v>
      </c>
      <c r="C58" s="169"/>
      <c r="D58" s="170"/>
      <c r="E58" s="170"/>
      <c r="F58" s="170"/>
      <c r="G58" s="170"/>
      <c r="H58" s="170"/>
      <c r="I58" s="170"/>
      <c r="J58" s="171"/>
      <c r="K58" s="169"/>
      <c r="L58" s="170"/>
      <c r="M58" s="170"/>
      <c r="N58" s="170"/>
      <c r="O58" s="170"/>
      <c r="P58" s="170"/>
      <c r="Q58" s="170"/>
      <c r="R58" s="171"/>
      <c r="S58" s="169"/>
      <c r="T58" s="170"/>
      <c r="U58" s="170"/>
      <c r="V58" s="170"/>
      <c r="W58" s="170"/>
      <c r="X58" s="170"/>
      <c r="Y58" s="170"/>
      <c r="Z58" s="171"/>
      <c r="AA58" s="58"/>
      <c r="AB58" s="45">
        <v>768</v>
      </c>
      <c r="AC58" s="45">
        <v>256</v>
      </c>
      <c r="AD58" s="45">
        <v>512</v>
      </c>
      <c r="AE58" s="204"/>
      <c r="AF58" s="204"/>
      <c r="AG58" s="204"/>
      <c r="AH58" s="23"/>
      <c r="AI58" s="24"/>
      <c r="AJ58" s="51"/>
      <c r="AK58" s="26"/>
      <c r="AL58" s="25"/>
      <c r="AM58" s="26"/>
      <c r="AN58" s="25"/>
      <c r="AO58" s="26"/>
      <c r="AP58" s="25"/>
      <c r="AQ58" s="26"/>
      <c r="AR58" s="215"/>
      <c r="AS58" s="252">
        <v>133</v>
      </c>
      <c r="AT58" s="252">
        <v>635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</row>
    <row r="59" spans="1:57" s="6" customFormat="1" ht="17.25" customHeight="1" x14ac:dyDescent="0.2">
      <c r="A59" s="121"/>
      <c r="B59" s="122" t="s">
        <v>212</v>
      </c>
      <c r="C59" s="167"/>
      <c r="D59" s="160"/>
      <c r="E59" s="160"/>
      <c r="F59" s="160"/>
      <c r="G59" s="160"/>
      <c r="H59" s="160"/>
      <c r="I59" s="160"/>
      <c r="J59" s="168"/>
      <c r="K59" s="167"/>
      <c r="L59" s="160"/>
      <c r="M59" s="160"/>
      <c r="N59" s="160"/>
      <c r="O59" s="160"/>
      <c r="P59" s="289">
        <v>6</v>
      </c>
      <c r="Q59" s="160"/>
      <c r="R59" s="168">
        <v>8</v>
      </c>
      <c r="S59" s="167"/>
      <c r="T59" s="160"/>
      <c r="U59" s="160"/>
      <c r="V59" s="160"/>
      <c r="W59" s="160"/>
      <c r="X59" s="160"/>
      <c r="Y59" s="160"/>
      <c r="Z59" s="168"/>
      <c r="AA59" s="57"/>
      <c r="AB59" s="44">
        <v>133</v>
      </c>
      <c r="AC59" s="15">
        <v>45</v>
      </c>
      <c r="AD59" s="15">
        <f t="shared" ref="AD59" si="19">SUM(AK59:AR59)</f>
        <v>88</v>
      </c>
      <c r="AE59" s="202"/>
      <c r="AF59" s="202">
        <v>88</v>
      </c>
      <c r="AG59" s="202"/>
      <c r="AH59" s="13"/>
      <c r="AI59" s="14"/>
      <c r="AJ59" s="50" t="s">
        <v>98</v>
      </c>
      <c r="AK59" s="18"/>
      <c r="AL59" s="20"/>
      <c r="AM59" s="18"/>
      <c r="AN59" s="20"/>
      <c r="AO59" s="18">
        <v>16</v>
      </c>
      <c r="AP59" s="20">
        <v>20</v>
      </c>
      <c r="AQ59" s="18">
        <v>16</v>
      </c>
      <c r="AR59" s="214">
        <v>36</v>
      </c>
      <c r="AS59" s="248">
        <v>89</v>
      </c>
      <c r="AT59" s="248">
        <v>44</v>
      </c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</row>
    <row r="60" spans="1:57" s="6" customFormat="1" ht="20.25" customHeight="1" x14ac:dyDescent="0.2">
      <c r="A60" s="121"/>
      <c r="B60" s="122" t="s">
        <v>209</v>
      </c>
      <c r="C60" s="167"/>
      <c r="D60" s="160"/>
      <c r="E60" s="160"/>
      <c r="F60" s="160"/>
      <c r="G60" s="160"/>
      <c r="H60" s="160"/>
      <c r="I60" s="160"/>
      <c r="J60" s="168"/>
      <c r="K60" s="167"/>
      <c r="L60" s="160"/>
      <c r="M60" s="160"/>
      <c r="N60" s="160"/>
      <c r="O60" s="160"/>
      <c r="P60" s="289"/>
      <c r="Q60" s="160"/>
      <c r="R60" s="168"/>
      <c r="S60" s="167"/>
      <c r="T60" s="160"/>
      <c r="U60" s="160"/>
      <c r="V60" s="160"/>
      <c r="W60" s="160"/>
      <c r="X60" s="160"/>
      <c r="Y60" s="160"/>
      <c r="Z60" s="168"/>
      <c r="AA60" s="57"/>
      <c r="AB60" s="44">
        <f t="shared" ref="AB60" si="20">AC60+AD60</f>
        <v>487</v>
      </c>
      <c r="AC60" s="15">
        <v>149</v>
      </c>
      <c r="AD60" s="15">
        <f t="shared" ref="AD60" si="21">SUM(AK60:AR60)</f>
        <v>338</v>
      </c>
      <c r="AE60" s="202"/>
      <c r="AF60" s="202">
        <v>338</v>
      </c>
      <c r="AG60" s="202"/>
      <c r="AH60" s="13" t="s">
        <v>94</v>
      </c>
      <c r="AI60" s="14"/>
      <c r="AJ60" s="50"/>
      <c r="AK60" s="18">
        <v>64</v>
      </c>
      <c r="AL60" s="20">
        <v>62</v>
      </c>
      <c r="AM60" s="18">
        <v>28</v>
      </c>
      <c r="AN60" s="20">
        <v>40</v>
      </c>
      <c r="AO60" s="18">
        <v>32</v>
      </c>
      <c r="AP60" s="20">
        <v>40</v>
      </c>
      <c r="AQ60" s="18">
        <v>32</v>
      </c>
      <c r="AR60" s="214">
        <v>40</v>
      </c>
      <c r="AS60" s="248" t="s">
        <v>215</v>
      </c>
      <c r="AT60" s="248">
        <v>487</v>
      </c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</row>
    <row r="61" spans="1:57" s="6" customFormat="1" ht="26.25" customHeight="1" x14ac:dyDescent="0.2">
      <c r="A61" s="121"/>
      <c r="B61" s="122" t="s">
        <v>214</v>
      </c>
      <c r="C61" s="167"/>
      <c r="D61" s="160"/>
      <c r="E61" s="160"/>
      <c r="F61" s="160"/>
      <c r="G61" s="160"/>
      <c r="H61" s="160"/>
      <c r="I61" s="160"/>
      <c r="J61" s="168"/>
      <c r="K61" s="167"/>
      <c r="L61" s="160"/>
      <c r="M61" s="160">
        <v>3</v>
      </c>
      <c r="N61" s="160"/>
      <c r="O61" s="160"/>
      <c r="P61" s="289"/>
      <c r="Q61" s="160"/>
      <c r="R61" s="168"/>
      <c r="S61" s="167"/>
      <c r="T61" s="160"/>
      <c r="U61" s="160"/>
      <c r="V61" s="160"/>
      <c r="W61" s="160"/>
      <c r="X61" s="160"/>
      <c r="Y61" s="160"/>
      <c r="Z61" s="168"/>
      <c r="AA61" s="57"/>
      <c r="AB61" s="44">
        <v>104</v>
      </c>
      <c r="AC61" s="15">
        <v>36</v>
      </c>
      <c r="AD61" s="15">
        <v>70</v>
      </c>
      <c r="AE61" s="202"/>
      <c r="AF61" s="202">
        <v>70</v>
      </c>
      <c r="AG61" s="202"/>
      <c r="AH61" s="13"/>
      <c r="AI61" s="14"/>
      <c r="AJ61" s="50" t="s">
        <v>98</v>
      </c>
      <c r="AK61" s="18">
        <v>16</v>
      </c>
      <c r="AL61" s="20">
        <v>20</v>
      </c>
      <c r="AM61" s="18">
        <v>32</v>
      </c>
      <c r="AN61" s="20"/>
      <c r="AO61" s="18"/>
      <c r="AP61" s="20"/>
      <c r="AQ61" s="18"/>
      <c r="AR61" s="214"/>
      <c r="AS61" s="248"/>
      <c r="AT61" s="248">
        <v>104</v>
      </c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</row>
    <row r="62" spans="1:57" s="27" customFormat="1" ht="63.75" x14ac:dyDescent="0.2">
      <c r="A62" s="119" t="s">
        <v>60</v>
      </c>
      <c r="B62" s="120" t="s">
        <v>206</v>
      </c>
      <c r="C62" s="169"/>
      <c r="D62" s="170"/>
      <c r="E62" s="170"/>
      <c r="F62" s="170"/>
      <c r="G62" s="170"/>
      <c r="H62" s="170"/>
      <c r="I62" s="170"/>
      <c r="J62" s="171"/>
      <c r="K62" s="169"/>
      <c r="L62" s="170"/>
      <c r="M62" s="170"/>
      <c r="N62" s="170"/>
      <c r="O62" s="170"/>
      <c r="P62" s="290"/>
      <c r="Q62" s="170"/>
      <c r="R62" s="171"/>
      <c r="S62" s="169"/>
      <c r="T62" s="170"/>
      <c r="U62" s="170"/>
      <c r="V62" s="170"/>
      <c r="W62" s="170"/>
      <c r="X62" s="170"/>
      <c r="Y62" s="170"/>
      <c r="Z62" s="171"/>
      <c r="AA62" s="58"/>
      <c r="AB62" s="45">
        <f>SUM(AB63:AB66)</f>
        <v>255</v>
      </c>
      <c r="AC62" s="45">
        <f>SUM(AC63:AC66)</f>
        <v>85</v>
      </c>
      <c r="AD62" s="45">
        <f>SUM(AD63:AD66)</f>
        <v>170</v>
      </c>
      <c r="AE62" s="204"/>
      <c r="AF62" s="204"/>
      <c r="AG62" s="204"/>
      <c r="AH62" s="23"/>
      <c r="AI62" s="24"/>
      <c r="AJ62" s="51"/>
      <c r="AK62" s="26"/>
      <c r="AL62" s="25"/>
      <c r="AM62" s="26"/>
      <c r="AN62" s="25"/>
      <c r="AO62" s="26"/>
      <c r="AP62" s="25"/>
      <c r="AQ62" s="26"/>
      <c r="AR62" s="215"/>
      <c r="AS62" s="253">
        <v>207</v>
      </c>
      <c r="AT62" s="253">
        <v>48</v>
      </c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</row>
    <row r="63" spans="1:57" s="6" customFormat="1" ht="25.5" x14ac:dyDescent="0.2">
      <c r="A63" s="121"/>
      <c r="B63" s="122" t="s">
        <v>207</v>
      </c>
      <c r="C63" s="167"/>
      <c r="D63" s="160"/>
      <c r="E63" s="160"/>
      <c r="F63" s="160"/>
      <c r="G63" s="160"/>
      <c r="H63" s="160"/>
      <c r="I63" s="160"/>
      <c r="J63" s="168"/>
      <c r="K63" s="167"/>
      <c r="L63" s="160"/>
      <c r="M63" s="160"/>
      <c r="N63" s="160"/>
      <c r="O63" s="160"/>
      <c r="P63" s="289"/>
      <c r="Q63" s="160"/>
      <c r="R63" s="168">
        <v>8</v>
      </c>
      <c r="S63" s="167"/>
      <c r="T63" s="160"/>
      <c r="U63" s="160"/>
      <c r="V63" s="160"/>
      <c r="W63" s="160"/>
      <c r="X63" s="160"/>
      <c r="Y63" s="160"/>
      <c r="Z63" s="168"/>
      <c r="AA63" s="57"/>
      <c r="AB63" s="44">
        <v>105</v>
      </c>
      <c r="AC63" s="15">
        <v>35</v>
      </c>
      <c r="AD63" s="15">
        <f t="shared" ref="AD63" si="22">SUM(AK63:AR63)</f>
        <v>70</v>
      </c>
      <c r="AE63" s="202">
        <v>34</v>
      </c>
      <c r="AF63" s="202">
        <v>36</v>
      </c>
      <c r="AG63" s="202"/>
      <c r="AH63" s="13" t="s">
        <v>94</v>
      </c>
      <c r="AI63" s="14"/>
      <c r="AJ63" s="50"/>
      <c r="AK63" s="18"/>
      <c r="AL63" s="20"/>
      <c r="AM63" s="18"/>
      <c r="AN63" s="20"/>
      <c r="AO63" s="18"/>
      <c r="AP63" s="20"/>
      <c r="AQ63" s="18">
        <v>32</v>
      </c>
      <c r="AR63" s="214">
        <v>38</v>
      </c>
      <c r="AS63" s="251">
        <v>105</v>
      </c>
      <c r="AT63" s="248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</row>
    <row r="64" spans="1:57" s="6" customFormat="1" x14ac:dyDescent="0.2">
      <c r="A64" s="121"/>
      <c r="B64" s="122" t="s">
        <v>99</v>
      </c>
      <c r="C64" s="167"/>
      <c r="D64" s="160"/>
      <c r="E64" s="160"/>
      <c r="F64" s="160"/>
      <c r="G64" s="160"/>
      <c r="H64" s="160"/>
      <c r="I64" s="160"/>
      <c r="J64" s="168"/>
      <c r="K64" s="167"/>
      <c r="L64" s="160"/>
      <c r="M64" s="160"/>
      <c r="N64" s="160"/>
      <c r="O64" s="160"/>
      <c r="P64" s="289"/>
      <c r="Q64" s="160"/>
      <c r="R64" s="168"/>
      <c r="S64" s="167"/>
      <c r="T64" s="160"/>
      <c r="U64" s="160"/>
      <c r="V64" s="160"/>
      <c r="W64" s="160"/>
      <c r="X64" s="160"/>
      <c r="Y64" s="160"/>
      <c r="Z64" s="168"/>
      <c r="AA64" s="57"/>
      <c r="AB64" s="44">
        <v>54</v>
      </c>
      <c r="AC64" s="15">
        <v>18</v>
      </c>
      <c r="AD64" s="15">
        <v>36</v>
      </c>
      <c r="AE64" s="202">
        <v>18</v>
      </c>
      <c r="AF64" s="202">
        <v>18</v>
      </c>
      <c r="AG64" s="202"/>
      <c r="AH64" s="13" t="s">
        <v>94</v>
      </c>
      <c r="AI64" s="14"/>
      <c r="AJ64" s="50"/>
      <c r="AK64" s="18"/>
      <c r="AL64" s="20"/>
      <c r="AM64" s="18"/>
      <c r="AN64" s="20">
        <v>36</v>
      </c>
      <c r="AO64" s="18"/>
      <c r="AP64" s="20"/>
      <c r="AQ64" s="18"/>
      <c r="AR64" s="214"/>
      <c r="AS64" s="248">
        <v>54</v>
      </c>
      <c r="AT64" s="248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</row>
    <row r="65" spans="1:57" s="6" customFormat="1" x14ac:dyDescent="0.2">
      <c r="A65" s="121"/>
      <c r="B65" s="122" t="s">
        <v>213</v>
      </c>
      <c r="C65" s="167"/>
      <c r="D65" s="160"/>
      <c r="E65" s="160"/>
      <c r="F65" s="160"/>
      <c r="G65" s="160"/>
      <c r="H65" s="160"/>
      <c r="I65" s="160"/>
      <c r="J65" s="168"/>
      <c r="K65" s="167"/>
      <c r="L65" s="160"/>
      <c r="M65" s="160"/>
      <c r="N65" s="160"/>
      <c r="O65" s="160"/>
      <c r="P65" s="289">
        <v>6</v>
      </c>
      <c r="Q65" s="160"/>
      <c r="R65" s="168"/>
      <c r="S65" s="167"/>
      <c r="T65" s="160"/>
      <c r="U65" s="160"/>
      <c r="V65" s="160"/>
      <c r="W65" s="160"/>
      <c r="X65" s="160"/>
      <c r="Y65" s="160"/>
      <c r="Z65" s="168"/>
      <c r="AA65" s="57"/>
      <c r="AB65" s="44">
        <v>48</v>
      </c>
      <c r="AC65" s="15">
        <v>16</v>
      </c>
      <c r="AD65" s="15">
        <v>32</v>
      </c>
      <c r="AE65" s="202"/>
      <c r="AF65" s="202">
        <v>32</v>
      </c>
      <c r="AG65" s="202"/>
      <c r="AH65" s="13"/>
      <c r="AI65" s="14"/>
      <c r="AJ65" s="50" t="s">
        <v>98</v>
      </c>
      <c r="AK65" s="18"/>
      <c r="AL65" s="20"/>
      <c r="AM65" s="18"/>
      <c r="AN65" s="20"/>
      <c r="AO65" s="18"/>
      <c r="AP65" s="20">
        <v>32</v>
      </c>
      <c r="AQ65" s="18"/>
      <c r="AR65" s="214"/>
      <c r="AS65" s="248"/>
      <c r="AT65" s="248">
        <v>48</v>
      </c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</row>
    <row r="66" spans="1:57" s="6" customFormat="1" ht="25.5" x14ac:dyDescent="0.2">
      <c r="A66" s="121"/>
      <c r="B66" s="122" t="s">
        <v>208</v>
      </c>
      <c r="C66" s="167"/>
      <c r="D66" s="160"/>
      <c r="E66" s="160"/>
      <c r="F66" s="160"/>
      <c r="G66" s="160"/>
      <c r="H66" s="160"/>
      <c r="I66" s="160"/>
      <c r="J66" s="168"/>
      <c r="K66" s="167">
        <v>1</v>
      </c>
      <c r="L66" s="160"/>
      <c r="M66" s="160"/>
      <c r="N66" s="160"/>
      <c r="O66" s="160"/>
      <c r="P66" s="289"/>
      <c r="Q66" s="160"/>
      <c r="R66" s="168"/>
      <c r="S66" s="167"/>
      <c r="T66" s="160"/>
      <c r="U66" s="160"/>
      <c r="V66" s="160"/>
      <c r="W66" s="160"/>
      <c r="X66" s="160"/>
      <c r="Y66" s="160"/>
      <c r="Z66" s="168"/>
      <c r="AA66" s="57"/>
      <c r="AB66" s="44">
        <v>48</v>
      </c>
      <c r="AC66" s="15">
        <v>16</v>
      </c>
      <c r="AD66" s="15">
        <v>32</v>
      </c>
      <c r="AE66" s="202"/>
      <c r="AF66" s="202">
        <v>32</v>
      </c>
      <c r="AG66" s="202"/>
      <c r="AH66" s="13"/>
      <c r="AI66" s="14"/>
      <c r="AJ66" s="50" t="s">
        <v>98</v>
      </c>
      <c r="AK66" s="18">
        <v>32</v>
      </c>
      <c r="AL66" s="20"/>
      <c r="AM66" s="18"/>
      <c r="AN66" s="20"/>
      <c r="AO66" s="18"/>
      <c r="AP66" s="20"/>
      <c r="AQ66" s="18"/>
      <c r="AR66" s="214"/>
      <c r="AS66" s="251">
        <v>48</v>
      </c>
      <c r="AT66" s="248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</row>
    <row r="67" spans="1:57" ht="27" x14ac:dyDescent="0.2">
      <c r="A67" s="98"/>
      <c r="B67" s="99" t="s">
        <v>27</v>
      </c>
      <c r="C67" s="164"/>
      <c r="D67" s="165"/>
      <c r="E67" s="165"/>
      <c r="F67" s="165"/>
      <c r="G67" s="165"/>
      <c r="H67" s="165"/>
      <c r="I67" s="165"/>
      <c r="J67" s="166"/>
      <c r="K67" s="164"/>
      <c r="L67" s="165"/>
      <c r="M67" s="165"/>
      <c r="N67" s="165"/>
      <c r="O67" s="165"/>
      <c r="P67" s="165"/>
      <c r="Q67" s="165"/>
      <c r="R67" s="166"/>
      <c r="S67" s="164"/>
      <c r="T67" s="165"/>
      <c r="U67" s="165"/>
      <c r="V67" s="165"/>
      <c r="W67" s="165"/>
      <c r="X67" s="165"/>
      <c r="Y67" s="165"/>
      <c r="Z67" s="166"/>
      <c r="AA67" s="56"/>
      <c r="AB67" s="17"/>
      <c r="AC67" s="10"/>
      <c r="AD67" s="10"/>
      <c r="AE67" s="203"/>
      <c r="AF67" s="203"/>
      <c r="AG67" s="203"/>
      <c r="AH67" s="11"/>
      <c r="AI67" s="12"/>
      <c r="AJ67" s="49"/>
      <c r="AK67" s="257">
        <f t="shared" ref="AK67:AR67" si="23">SUM(AK48:AK66)/AK7</f>
        <v>11</v>
      </c>
      <c r="AL67" s="62">
        <f t="shared" si="23"/>
        <v>9.1</v>
      </c>
      <c r="AM67" s="61">
        <f t="shared" si="23"/>
        <v>8.75</v>
      </c>
      <c r="AN67" s="62">
        <f t="shared" si="23"/>
        <v>9.9</v>
      </c>
      <c r="AO67" s="61">
        <f t="shared" si="23"/>
        <v>10</v>
      </c>
      <c r="AP67" s="62">
        <f t="shared" si="23"/>
        <v>11.3</v>
      </c>
      <c r="AQ67" s="61">
        <f t="shared" si="23"/>
        <v>13</v>
      </c>
      <c r="AR67" s="213">
        <f t="shared" si="23"/>
        <v>14.052631578947368</v>
      </c>
      <c r="AS67" s="2"/>
      <c r="AT67" s="218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</row>
    <row r="68" spans="1:57" s="27" customFormat="1" x14ac:dyDescent="0.2">
      <c r="A68" s="124" t="s">
        <v>89</v>
      </c>
      <c r="B68" s="97" t="s">
        <v>67</v>
      </c>
      <c r="C68" s="172"/>
      <c r="D68" s="173"/>
      <c r="E68" s="173"/>
      <c r="F68" s="173"/>
      <c r="G68" s="173"/>
      <c r="H68" s="173"/>
      <c r="I68" s="173"/>
      <c r="J68" s="174"/>
      <c r="K68" s="172"/>
      <c r="L68" s="173"/>
      <c r="M68" s="173"/>
      <c r="N68" s="173"/>
      <c r="O68" s="173"/>
      <c r="P68" s="173"/>
      <c r="Q68" s="173"/>
      <c r="R68" s="174"/>
      <c r="S68" s="172"/>
      <c r="T68" s="173"/>
      <c r="U68" s="173"/>
      <c r="V68" s="173"/>
      <c r="W68" s="173"/>
      <c r="X68" s="173"/>
      <c r="Y68" s="173"/>
      <c r="Z68" s="174"/>
      <c r="AA68" s="59"/>
      <c r="AB68" s="37">
        <f>SUM(AB69:AB70)</f>
        <v>810</v>
      </c>
      <c r="AC68" s="37">
        <f t="shared" ref="AC68:AD68" si="24">SUM(AC69:AC70)</f>
        <v>270</v>
      </c>
      <c r="AD68" s="37">
        <f t="shared" si="24"/>
        <v>540</v>
      </c>
      <c r="AE68" s="200"/>
      <c r="AF68" s="200"/>
      <c r="AG68" s="200"/>
      <c r="AH68" s="34"/>
      <c r="AI68" s="35"/>
      <c r="AJ68" s="52"/>
      <c r="AK68" s="37"/>
      <c r="AL68" s="36"/>
      <c r="AM68" s="37"/>
      <c r="AN68" s="36"/>
      <c r="AO68" s="37"/>
      <c r="AP68" s="36"/>
      <c r="AQ68" s="37"/>
      <c r="AR68" s="201"/>
      <c r="AS68" s="249">
        <v>810</v>
      </c>
      <c r="AT68" s="245"/>
    </row>
    <row r="69" spans="1:57" s="271" customFormat="1" x14ac:dyDescent="0.2">
      <c r="A69" s="258" t="s">
        <v>68</v>
      </c>
      <c r="B69" s="259" t="s">
        <v>209</v>
      </c>
      <c r="C69" s="277"/>
      <c r="D69" s="278"/>
      <c r="E69" s="278"/>
      <c r="F69" s="278"/>
      <c r="G69" s="278"/>
      <c r="H69" s="278"/>
      <c r="I69" s="278"/>
      <c r="J69" s="260"/>
      <c r="K69" s="277"/>
      <c r="L69" s="278"/>
      <c r="M69" s="278"/>
      <c r="N69" s="278"/>
      <c r="O69" s="278"/>
      <c r="P69" s="278"/>
      <c r="Q69" s="278"/>
      <c r="R69" s="260"/>
      <c r="S69" s="277"/>
      <c r="T69" s="278"/>
      <c r="U69" s="278"/>
      <c r="V69" s="278"/>
      <c r="W69" s="278"/>
      <c r="X69" s="278"/>
      <c r="Y69" s="278"/>
      <c r="Z69" s="260"/>
      <c r="AA69" s="261"/>
      <c r="AB69" s="262">
        <v>754</v>
      </c>
      <c r="AC69" s="263">
        <v>250</v>
      </c>
      <c r="AD69" s="263">
        <f t="shared" ref="AD69:AD70" si="25">SUM(AK69:AR69)</f>
        <v>504</v>
      </c>
      <c r="AE69" s="264"/>
      <c r="AF69" s="264">
        <v>504</v>
      </c>
      <c r="AG69" s="264"/>
      <c r="AH69" s="265" t="s">
        <v>94</v>
      </c>
      <c r="AI69" s="266"/>
      <c r="AJ69" s="267"/>
      <c r="AK69" s="262">
        <v>32</v>
      </c>
      <c r="AL69" s="268">
        <v>40</v>
      </c>
      <c r="AM69" s="262">
        <v>68</v>
      </c>
      <c r="AN69" s="268">
        <v>80</v>
      </c>
      <c r="AO69" s="262">
        <v>64</v>
      </c>
      <c r="AP69" s="268">
        <v>80</v>
      </c>
      <c r="AQ69" s="262">
        <v>64</v>
      </c>
      <c r="AR69" s="264">
        <v>76</v>
      </c>
      <c r="AS69" s="269">
        <v>750</v>
      </c>
      <c r="AT69" s="270"/>
    </row>
    <row r="70" spans="1:57" s="271" customFormat="1" ht="25.5" x14ac:dyDescent="0.2">
      <c r="A70" s="258" t="s">
        <v>216</v>
      </c>
      <c r="B70" s="259" t="s">
        <v>219</v>
      </c>
      <c r="C70" s="277"/>
      <c r="D70" s="278"/>
      <c r="E70" s="278"/>
      <c r="F70" s="278">
        <v>4</v>
      </c>
      <c r="G70" s="278"/>
      <c r="H70" s="278"/>
      <c r="I70" s="278"/>
      <c r="J70" s="260"/>
      <c r="K70" s="277"/>
      <c r="L70" s="278"/>
      <c r="M70" s="278"/>
      <c r="N70" s="278"/>
      <c r="O70" s="278"/>
      <c r="P70" s="278"/>
      <c r="Q70" s="278"/>
      <c r="R70" s="260"/>
      <c r="S70" s="277"/>
      <c r="T70" s="278"/>
      <c r="U70" s="278"/>
      <c r="V70" s="278"/>
      <c r="W70" s="278"/>
      <c r="X70" s="278"/>
      <c r="Y70" s="278"/>
      <c r="Z70" s="260"/>
      <c r="AA70" s="261"/>
      <c r="AB70" s="262">
        <v>56</v>
      </c>
      <c r="AC70" s="263">
        <v>20</v>
      </c>
      <c r="AD70" s="263">
        <f t="shared" si="25"/>
        <v>36</v>
      </c>
      <c r="AE70" s="264"/>
      <c r="AF70" s="264">
        <v>40</v>
      </c>
      <c r="AG70" s="264"/>
      <c r="AH70" s="265"/>
      <c r="AI70" s="266"/>
      <c r="AJ70" s="267" t="s">
        <v>98</v>
      </c>
      <c r="AK70" s="262"/>
      <c r="AL70" s="268"/>
      <c r="AM70" s="262">
        <v>16</v>
      </c>
      <c r="AN70" s="268">
        <v>20</v>
      </c>
      <c r="AO70" s="262"/>
      <c r="AP70" s="268"/>
      <c r="AQ70" s="262"/>
      <c r="AR70" s="264"/>
      <c r="AS70" s="269">
        <f t="shared" ref="AS70" si="26">AB70-AT70</f>
        <v>56</v>
      </c>
      <c r="AT70" s="270"/>
    </row>
    <row r="71" spans="1:57" s="6" customFormat="1" ht="27" x14ac:dyDescent="0.2">
      <c r="A71" s="98"/>
      <c r="B71" s="99" t="s">
        <v>27</v>
      </c>
      <c r="C71" s="164"/>
      <c r="D71" s="165"/>
      <c r="E71" s="165"/>
      <c r="F71" s="165"/>
      <c r="G71" s="165"/>
      <c r="H71" s="165"/>
      <c r="I71" s="165"/>
      <c r="J71" s="166"/>
      <c r="K71" s="164"/>
      <c r="L71" s="165"/>
      <c r="M71" s="165"/>
      <c r="N71" s="165"/>
      <c r="O71" s="165"/>
      <c r="P71" s="165"/>
      <c r="Q71" s="165"/>
      <c r="R71" s="166"/>
      <c r="S71" s="164"/>
      <c r="T71" s="165"/>
      <c r="U71" s="165"/>
      <c r="V71" s="165"/>
      <c r="W71" s="165"/>
      <c r="X71" s="165"/>
      <c r="Y71" s="165"/>
      <c r="Z71" s="166"/>
      <c r="AA71" s="56"/>
      <c r="AB71" s="17"/>
      <c r="AC71" s="10"/>
      <c r="AD71" s="10"/>
      <c r="AE71" s="203"/>
      <c r="AF71" s="203"/>
      <c r="AG71" s="203"/>
      <c r="AH71" s="11"/>
      <c r="AI71" s="12"/>
      <c r="AJ71" s="49"/>
      <c r="AK71" s="257">
        <f>SUM(AK69:AK70)/16</f>
        <v>2</v>
      </c>
      <c r="AL71" s="62">
        <f>SUM(AL69:AL70)/20</f>
        <v>2</v>
      </c>
      <c r="AM71" s="61">
        <f>SUM(AM69:AM70)/16</f>
        <v>5.25</v>
      </c>
      <c r="AN71" s="61">
        <f>SUM(AN69:AN70)/20</f>
        <v>5</v>
      </c>
      <c r="AO71" s="61">
        <f>SUM(AO69:AO70)/16</f>
        <v>4</v>
      </c>
      <c r="AP71" s="61">
        <f>SUM(AP69:AP70)/20</f>
        <v>4</v>
      </c>
      <c r="AQ71" s="213">
        <f>SUM(AQ69:AQ70)/16</f>
        <v>4</v>
      </c>
      <c r="AR71" s="213">
        <f>SUM(AR69:AR70)/19</f>
        <v>4</v>
      </c>
      <c r="AS71" s="2"/>
      <c r="AT71" s="218"/>
    </row>
    <row r="72" spans="1:57" s="108" customFormat="1" ht="25.5" customHeight="1" x14ac:dyDescent="0.2">
      <c r="A72" s="100" t="s">
        <v>70</v>
      </c>
      <c r="B72" s="101" t="s">
        <v>95</v>
      </c>
      <c r="C72" s="175"/>
      <c r="D72" s="176"/>
      <c r="E72" s="176"/>
      <c r="F72" s="176"/>
      <c r="G72" s="176"/>
      <c r="H72" s="176"/>
      <c r="I72" s="176"/>
      <c r="J72" s="177"/>
      <c r="K72" s="175"/>
      <c r="L72" s="176"/>
      <c r="M72" s="176"/>
      <c r="N72" s="176"/>
      <c r="O72" s="176"/>
      <c r="P72" s="176"/>
      <c r="Q72" s="176"/>
      <c r="R72" s="177"/>
      <c r="S72" s="175"/>
      <c r="T72" s="176"/>
      <c r="U72" s="176"/>
      <c r="V72" s="176"/>
      <c r="W72" s="176"/>
      <c r="X72" s="176"/>
      <c r="Y72" s="176"/>
      <c r="Z72" s="177"/>
      <c r="AA72" s="102"/>
      <c r="AB72" s="103" t="str">
        <f>AB73</f>
        <v>4 нед</v>
      </c>
      <c r="AC72" s="103">
        <f>SUM(AC73:AC73)</f>
        <v>0</v>
      </c>
      <c r="AD72" s="103">
        <f>SUM(AD73:AD73)</f>
        <v>144</v>
      </c>
      <c r="AE72" s="205"/>
      <c r="AF72" s="205"/>
      <c r="AG72" s="205"/>
      <c r="AH72" s="104"/>
      <c r="AI72" s="105"/>
      <c r="AJ72" s="106"/>
      <c r="AK72" s="103"/>
      <c r="AL72" s="107"/>
      <c r="AM72" s="103"/>
      <c r="AN72" s="107"/>
      <c r="AO72" s="103"/>
      <c r="AP72" s="107"/>
      <c r="AQ72" s="103"/>
      <c r="AR72" s="216"/>
      <c r="AS72" s="220"/>
      <c r="AT72" s="220"/>
    </row>
    <row r="73" spans="1:57" s="118" customFormat="1" x14ac:dyDescent="0.2">
      <c r="A73" s="109" t="s">
        <v>71</v>
      </c>
      <c r="B73" s="110" t="s">
        <v>72</v>
      </c>
      <c r="C73" s="158"/>
      <c r="D73" s="159"/>
      <c r="E73" s="159"/>
      <c r="F73" s="159"/>
      <c r="G73" s="159"/>
      <c r="H73" s="159"/>
      <c r="I73" s="159"/>
      <c r="J73" s="178"/>
      <c r="K73" s="158"/>
      <c r="L73" s="159"/>
      <c r="M73" s="159"/>
      <c r="N73" s="159"/>
      <c r="O73" s="159"/>
      <c r="P73" s="159"/>
      <c r="Q73" s="159"/>
      <c r="R73" s="178"/>
      <c r="S73" s="158"/>
      <c r="T73" s="159">
        <v>2</v>
      </c>
      <c r="U73" s="159"/>
      <c r="V73" s="159">
        <v>4</v>
      </c>
      <c r="W73" s="159"/>
      <c r="X73" s="159">
        <v>6</v>
      </c>
      <c r="Y73" s="159"/>
      <c r="Z73" s="178"/>
      <c r="AA73" s="111"/>
      <c r="AB73" s="112" t="str">
        <f>CONCATENATE(SUM(AD73)/36," нед")</f>
        <v>4 нед</v>
      </c>
      <c r="AC73" s="113"/>
      <c r="AD73" s="113">
        <f t="shared" ref="AD73" si="27">SUM(AK73:AR73)</f>
        <v>144</v>
      </c>
      <c r="AE73" s="202">
        <f>AD73-AF73</f>
        <v>0</v>
      </c>
      <c r="AF73" s="202">
        <v>144</v>
      </c>
      <c r="AG73" s="206"/>
      <c r="AH73" s="114" t="s">
        <v>94</v>
      </c>
      <c r="AI73" s="115" t="s">
        <v>87</v>
      </c>
      <c r="AJ73" s="116" t="s">
        <v>98</v>
      </c>
      <c r="AK73" s="112">
        <v>18</v>
      </c>
      <c r="AL73" s="117">
        <v>18</v>
      </c>
      <c r="AM73" s="112">
        <v>18</v>
      </c>
      <c r="AN73" s="117">
        <v>18</v>
      </c>
      <c r="AO73" s="112">
        <v>18</v>
      </c>
      <c r="AP73" s="117">
        <v>18</v>
      </c>
      <c r="AQ73" s="112">
        <v>18</v>
      </c>
      <c r="AR73" s="206">
        <v>18</v>
      </c>
      <c r="AS73" s="221"/>
      <c r="AT73" s="221"/>
    </row>
    <row r="74" spans="1:57" s="27" customFormat="1" ht="24.75" customHeight="1" x14ac:dyDescent="0.2">
      <c r="A74" s="119" t="s">
        <v>61</v>
      </c>
      <c r="B74" s="120" t="s">
        <v>62</v>
      </c>
      <c r="C74" s="169"/>
      <c r="D74" s="170"/>
      <c r="E74" s="170"/>
      <c r="F74" s="170"/>
      <c r="G74" s="170"/>
      <c r="H74" s="170"/>
      <c r="I74" s="170"/>
      <c r="J74" s="171"/>
      <c r="K74" s="169"/>
      <c r="L74" s="170"/>
      <c r="M74" s="170"/>
      <c r="N74" s="170"/>
      <c r="O74" s="170"/>
      <c r="P74" s="170"/>
      <c r="Q74" s="170"/>
      <c r="R74" s="171"/>
      <c r="S74" s="169"/>
      <c r="T74" s="170"/>
      <c r="U74" s="170"/>
      <c r="V74" s="170"/>
      <c r="W74" s="170"/>
      <c r="X74" s="170"/>
      <c r="Y74" s="170"/>
      <c r="Z74" s="171"/>
      <c r="AA74" s="58"/>
      <c r="AB74" s="45">
        <v>331</v>
      </c>
      <c r="AC74" s="45">
        <v>110</v>
      </c>
      <c r="AD74" s="45">
        <v>221</v>
      </c>
      <c r="AE74" s="204"/>
      <c r="AF74" s="204"/>
      <c r="AG74" s="204"/>
      <c r="AH74" s="23"/>
      <c r="AI74" s="24"/>
      <c r="AJ74" s="51"/>
      <c r="AK74" s="26"/>
      <c r="AL74" s="25"/>
      <c r="AM74" s="26"/>
      <c r="AN74" s="25"/>
      <c r="AO74" s="26"/>
      <c r="AP74" s="25"/>
      <c r="AQ74" s="26"/>
      <c r="AR74" s="215"/>
      <c r="AS74" s="253">
        <v>331</v>
      </c>
      <c r="AT74" s="247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</row>
    <row r="75" spans="1:57" s="27" customFormat="1" ht="38.25" x14ac:dyDescent="0.2">
      <c r="A75" s="119" t="s">
        <v>63</v>
      </c>
      <c r="B75" s="120" t="s">
        <v>65</v>
      </c>
      <c r="C75" s="169"/>
      <c r="D75" s="170"/>
      <c r="E75" s="170"/>
      <c r="F75" s="170"/>
      <c r="G75" s="170"/>
      <c r="H75" s="170"/>
      <c r="I75" s="170"/>
      <c r="J75" s="171"/>
      <c r="K75" s="169"/>
      <c r="L75" s="170"/>
      <c r="M75" s="170"/>
      <c r="N75" s="170"/>
      <c r="O75" s="170"/>
      <c r="P75" s="170"/>
      <c r="Q75" s="170"/>
      <c r="R75" s="171"/>
      <c r="S75" s="169"/>
      <c r="T75" s="170"/>
      <c r="U75" s="170"/>
      <c r="V75" s="170"/>
      <c r="W75" s="170"/>
      <c r="X75" s="170"/>
      <c r="Y75" s="170"/>
      <c r="Z75" s="171"/>
      <c r="AA75" s="58"/>
      <c r="AB75" s="45">
        <f>SUM(AB76:AB76)</f>
        <v>60</v>
      </c>
      <c r="AC75" s="45">
        <f>SUM(AC76:AC76)</f>
        <v>20</v>
      </c>
      <c r="AD75" s="45">
        <f>SUM(AD76:AD76)</f>
        <v>40</v>
      </c>
      <c r="AE75" s="204"/>
      <c r="AF75" s="204"/>
      <c r="AG75" s="204"/>
      <c r="AH75" s="23"/>
      <c r="AI75" s="24"/>
      <c r="AJ75" s="51"/>
      <c r="AK75" s="26"/>
      <c r="AL75" s="25"/>
      <c r="AM75" s="26"/>
      <c r="AN75" s="25"/>
      <c r="AO75" s="26"/>
      <c r="AP75" s="25"/>
      <c r="AQ75" s="26"/>
      <c r="AR75" s="215"/>
      <c r="AS75" s="253">
        <v>60</v>
      </c>
      <c r="AT75" s="247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</row>
    <row r="76" spans="1:57" ht="38.25" x14ac:dyDescent="0.2">
      <c r="A76" s="121"/>
      <c r="B76" s="122" t="s">
        <v>65</v>
      </c>
      <c r="C76" s="167"/>
      <c r="D76" s="160"/>
      <c r="E76" s="160"/>
      <c r="F76" s="160">
        <v>4</v>
      </c>
      <c r="G76" s="160"/>
      <c r="H76" s="160"/>
      <c r="I76" s="160"/>
      <c r="J76" s="168"/>
      <c r="K76" s="167"/>
      <c r="L76" s="160"/>
      <c r="M76" s="160"/>
      <c r="N76" s="160"/>
      <c r="O76" s="160"/>
      <c r="P76" s="160"/>
      <c r="Q76" s="160"/>
      <c r="R76" s="168"/>
      <c r="S76" s="167"/>
      <c r="T76" s="160"/>
      <c r="U76" s="160"/>
      <c r="V76" s="160"/>
      <c r="W76" s="160"/>
      <c r="X76" s="160"/>
      <c r="Y76" s="160"/>
      <c r="Z76" s="168"/>
      <c r="AA76" s="57"/>
      <c r="AB76" s="44">
        <f t="shared" si="7"/>
        <v>60</v>
      </c>
      <c r="AC76" s="15">
        <f t="shared" si="4"/>
        <v>20</v>
      </c>
      <c r="AD76" s="15">
        <f t="shared" si="8"/>
        <v>40</v>
      </c>
      <c r="AE76" s="202">
        <v>20</v>
      </c>
      <c r="AF76" s="202">
        <v>20</v>
      </c>
      <c r="AG76" s="202"/>
      <c r="AH76" s="13" t="s">
        <v>94</v>
      </c>
      <c r="AI76" s="14"/>
      <c r="AJ76" s="50"/>
      <c r="AK76" s="18"/>
      <c r="AL76" s="20"/>
      <c r="AM76" s="18"/>
      <c r="AN76" s="20">
        <v>40</v>
      </c>
      <c r="AO76" s="18"/>
      <c r="AP76" s="20"/>
      <c r="AQ76" s="18"/>
      <c r="AR76" s="214"/>
      <c r="AS76" s="251">
        <v>60</v>
      </c>
      <c r="AT76" s="248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</row>
    <row r="77" spans="1:57" s="27" customFormat="1" ht="25.5" customHeight="1" x14ac:dyDescent="0.2">
      <c r="A77" s="119" t="s">
        <v>64</v>
      </c>
      <c r="B77" s="120" t="s">
        <v>66</v>
      </c>
      <c r="C77" s="169"/>
      <c r="D77" s="170"/>
      <c r="E77" s="170"/>
      <c r="F77" s="170"/>
      <c r="G77" s="170"/>
      <c r="H77" s="170"/>
      <c r="I77" s="170"/>
      <c r="J77" s="171"/>
      <c r="K77" s="169"/>
      <c r="L77" s="170"/>
      <c r="M77" s="170"/>
      <c r="N77" s="170"/>
      <c r="O77" s="170"/>
      <c r="P77" s="170"/>
      <c r="Q77" s="170"/>
      <c r="R77" s="171">
        <v>8</v>
      </c>
      <c r="S77" s="169"/>
      <c r="T77" s="170"/>
      <c r="U77" s="170"/>
      <c r="V77" s="170"/>
      <c r="W77" s="170"/>
      <c r="X77" s="170"/>
      <c r="Y77" s="170"/>
      <c r="Z77" s="171"/>
      <c r="AA77" s="58"/>
      <c r="AB77" s="45">
        <f>SUM(AB78:AB79)</f>
        <v>271</v>
      </c>
      <c r="AC77" s="45">
        <f>SUM(AC78:AC79)</f>
        <v>90</v>
      </c>
      <c r="AD77" s="45">
        <f>SUM(AD78:AD79)</f>
        <v>181</v>
      </c>
      <c r="AE77" s="204"/>
      <c r="AF77" s="204"/>
      <c r="AG77" s="204"/>
      <c r="AH77" s="23"/>
      <c r="AI77" s="24"/>
      <c r="AJ77" s="51"/>
      <c r="AK77" s="26"/>
      <c r="AL77" s="25"/>
      <c r="AM77" s="26"/>
      <c r="AN77" s="25"/>
      <c r="AO77" s="26"/>
      <c r="AP77" s="25"/>
      <c r="AQ77" s="26"/>
      <c r="AR77" s="215"/>
      <c r="AS77" s="253">
        <f t="shared" ref="AS77:AS82" si="28">AB77-AT77</f>
        <v>271</v>
      </c>
      <c r="AT77" s="247"/>
    </row>
    <row r="78" spans="1:57" ht="25.5" x14ac:dyDescent="0.2">
      <c r="A78" s="121"/>
      <c r="B78" s="122" t="s">
        <v>88</v>
      </c>
      <c r="C78" s="167"/>
      <c r="D78" s="160"/>
      <c r="E78" s="160"/>
      <c r="F78" s="160"/>
      <c r="G78" s="160"/>
      <c r="H78" s="160"/>
      <c r="I78" s="160"/>
      <c r="J78" s="168"/>
      <c r="K78" s="167"/>
      <c r="L78" s="160"/>
      <c r="M78" s="160"/>
      <c r="N78" s="160"/>
      <c r="O78" s="160"/>
      <c r="P78" s="160"/>
      <c r="Q78" s="160"/>
      <c r="R78" s="168"/>
      <c r="S78" s="167"/>
      <c r="T78" s="160"/>
      <c r="U78" s="160"/>
      <c r="V78" s="160"/>
      <c r="W78" s="160"/>
      <c r="X78" s="160"/>
      <c r="Y78" s="160"/>
      <c r="Z78" s="168"/>
      <c r="AA78" s="57"/>
      <c r="AB78" s="44">
        <f t="shared" si="7"/>
        <v>190</v>
      </c>
      <c r="AC78" s="15">
        <v>64</v>
      </c>
      <c r="AD78" s="15">
        <f t="shared" si="8"/>
        <v>126</v>
      </c>
      <c r="AE78" s="202">
        <v>62</v>
      </c>
      <c r="AF78" s="202">
        <v>64</v>
      </c>
      <c r="AG78" s="202"/>
      <c r="AH78" s="13" t="s">
        <v>94</v>
      </c>
      <c r="AI78" s="14"/>
      <c r="AJ78" s="50"/>
      <c r="AK78" s="18"/>
      <c r="AL78" s="20"/>
      <c r="AM78" s="18"/>
      <c r="AN78" s="20"/>
      <c r="AO78" s="18">
        <v>16</v>
      </c>
      <c r="AP78" s="20">
        <v>40</v>
      </c>
      <c r="AQ78" s="18">
        <v>32</v>
      </c>
      <c r="AR78" s="214">
        <v>38</v>
      </c>
      <c r="AS78" s="243">
        <v>190</v>
      </c>
      <c r="AT78" s="218"/>
    </row>
    <row r="79" spans="1:57" x14ac:dyDescent="0.2">
      <c r="A79" s="121"/>
      <c r="B79" s="122" t="s">
        <v>200</v>
      </c>
      <c r="C79" s="167"/>
      <c r="D79" s="160"/>
      <c r="E79" s="160"/>
      <c r="F79" s="160"/>
      <c r="G79" s="160"/>
      <c r="H79" s="160"/>
      <c r="I79" s="160"/>
      <c r="J79" s="168"/>
      <c r="K79" s="167"/>
      <c r="L79" s="160"/>
      <c r="M79" s="160"/>
      <c r="N79" s="160"/>
      <c r="O79" s="160"/>
      <c r="P79" s="160"/>
      <c r="Q79" s="160"/>
      <c r="R79" s="168"/>
      <c r="S79" s="167"/>
      <c r="T79" s="160"/>
      <c r="U79" s="160"/>
      <c r="V79" s="160"/>
      <c r="W79" s="160"/>
      <c r="X79" s="160"/>
      <c r="Y79" s="160"/>
      <c r="Z79" s="168"/>
      <c r="AA79" s="57"/>
      <c r="AB79" s="44">
        <v>81</v>
      </c>
      <c r="AC79" s="15">
        <v>26</v>
      </c>
      <c r="AD79" s="15">
        <f t="shared" si="8"/>
        <v>55</v>
      </c>
      <c r="AE79" s="202"/>
      <c r="AF79" s="202">
        <v>71</v>
      </c>
      <c r="AG79" s="202"/>
      <c r="AH79" s="13"/>
      <c r="AI79" s="14"/>
      <c r="AJ79" s="50" t="s">
        <v>98</v>
      </c>
      <c r="AK79" s="18"/>
      <c r="AL79" s="20"/>
      <c r="AM79" s="18"/>
      <c r="AN79" s="20"/>
      <c r="AO79" s="18"/>
      <c r="AP79" s="20"/>
      <c r="AQ79" s="18">
        <v>16</v>
      </c>
      <c r="AR79" s="214">
        <v>39</v>
      </c>
      <c r="AS79" s="243">
        <v>81</v>
      </c>
      <c r="AT79" s="218"/>
    </row>
    <row r="80" spans="1:57" ht="27" x14ac:dyDescent="0.2">
      <c r="A80" s="98"/>
      <c r="B80" s="99" t="s">
        <v>27</v>
      </c>
      <c r="C80" s="164"/>
      <c r="D80" s="165"/>
      <c r="E80" s="165"/>
      <c r="F80" s="165"/>
      <c r="G80" s="165"/>
      <c r="H80" s="165"/>
      <c r="I80" s="165"/>
      <c r="J80" s="166"/>
      <c r="K80" s="164"/>
      <c r="L80" s="165"/>
      <c r="M80" s="165"/>
      <c r="N80" s="165"/>
      <c r="O80" s="165"/>
      <c r="P80" s="165"/>
      <c r="Q80" s="165"/>
      <c r="R80" s="166"/>
      <c r="S80" s="164"/>
      <c r="T80" s="165"/>
      <c r="U80" s="165"/>
      <c r="V80" s="165"/>
      <c r="W80" s="165"/>
      <c r="X80" s="165"/>
      <c r="Y80" s="165"/>
      <c r="Z80" s="166"/>
      <c r="AA80" s="56"/>
      <c r="AB80" s="17"/>
      <c r="AC80" s="10"/>
      <c r="AD80" s="10"/>
      <c r="AE80" s="203"/>
      <c r="AF80" s="203"/>
      <c r="AG80" s="203"/>
      <c r="AH80" s="11"/>
      <c r="AI80" s="12"/>
      <c r="AJ80" s="49"/>
      <c r="AK80" s="61">
        <f t="shared" ref="AK80:AR80" si="29">SUM(AK74:AK79)/AK7</f>
        <v>0</v>
      </c>
      <c r="AL80" s="62">
        <f t="shared" si="29"/>
        <v>0</v>
      </c>
      <c r="AM80" s="61">
        <f t="shared" si="29"/>
        <v>0</v>
      </c>
      <c r="AN80" s="62">
        <f t="shared" si="29"/>
        <v>2</v>
      </c>
      <c r="AO80" s="61">
        <f t="shared" si="29"/>
        <v>1</v>
      </c>
      <c r="AP80" s="62">
        <f t="shared" si="29"/>
        <v>2</v>
      </c>
      <c r="AQ80" s="61">
        <f t="shared" si="29"/>
        <v>3</v>
      </c>
      <c r="AR80" s="213">
        <f t="shared" si="29"/>
        <v>4.0526315789473681</v>
      </c>
      <c r="AS80" s="2"/>
      <c r="AT80" s="218"/>
    </row>
    <row r="81" spans="1:46" s="27" customFormat="1" x14ac:dyDescent="0.2">
      <c r="A81" s="124" t="s">
        <v>89</v>
      </c>
      <c r="B81" s="97" t="s">
        <v>67</v>
      </c>
      <c r="C81" s="172"/>
      <c r="D81" s="173"/>
      <c r="E81" s="173"/>
      <c r="F81" s="173"/>
      <c r="G81" s="173"/>
      <c r="H81" s="173"/>
      <c r="I81" s="173"/>
      <c r="J81" s="174"/>
      <c r="K81" s="172"/>
      <c r="L81" s="173"/>
      <c r="M81" s="173"/>
      <c r="N81" s="173"/>
      <c r="O81" s="173"/>
      <c r="P81" s="173"/>
      <c r="Q81" s="173"/>
      <c r="R81" s="174"/>
      <c r="S81" s="172"/>
      <c r="T81" s="173"/>
      <c r="U81" s="173"/>
      <c r="V81" s="173"/>
      <c r="W81" s="173"/>
      <c r="X81" s="173"/>
      <c r="Y81" s="173"/>
      <c r="Z81" s="174"/>
      <c r="AA81" s="59"/>
      <c r="AB81" s="37">
        <f>SUM(AB82:AB82)</f>
        <v>216</v>
      </c>
      <c r="AC81" s="37">
        <f>SUM(AC82:AC82)</f>
        <v>72</v>
      </c>
      <c r="AD81" s="37">
        <f>SUM(AD82:AD82)</f>
        <v>144</v>
      </c>
      <c r="AE81" s="200"/>
      <c r="AF81" s="200"/>
      <c r="AG81" s="200"/>
      <c r="AH81" s="34"/>
      <c r="AI81" s="35"/>
      <c r="AJ81" s="52"/>
      <c r="AK81" s="37"/>
      <c r="AL81" s="36"/>
      <c r="AM81" s="37"/>
      <c r="AN81" s="36"/>
      <c r="AO81" s="37"/>
      <c r="AP81" s="36"/>
      <c r="AQ81" s="37"/>
      <c r="AR81" s="201"/>
      <c r="AS81" s="250">
        <v>216</v>
      </c>
      <c r="AT81" s="250"/>
    </row>
    <row r="82" spans="1:46" s="70" customFormat="1" ht="25.5" x14ac:dyDescent="0.2">
      <c r="A82" s="126" t="s">
        <v>216</v>
      </c>
      <c r="B82" s="133" t="s">
        <v>69</v>
      </c>
      <c r="C82" s="167"/>
      <c r="D82" s="160"/>
      <c r="E82" s="160"/>
      <c r="F82" s="160"/>
      <c r="G82" s="160"/>
      <c r="H82" s="160"/>
      <c r="I82" s="160"/>
      <c r="J82" s="168"/>
      <c r="K82" s="167"/>
      <c r="L82" s="160"/>
      <c r="M82" s="160"/>
      <c r="N82" s="160"/>
      <c r="O82" s="160"/>
      <c r="P82" s="160"/>
      <c r="Q82" s="160"/>
      <c r="R82" s="168">
        <v>8</v>
      </c>
      <c r="S82" s="167"/>
      <c r="T82" s="160"/>
      <c r="U82" s="160"/>
      <c r="V82" s="160"/>
      <c r="W82" s="160"/>
      <c r="X82" s="160"/>
      <c r="Y82" s="160"/>
      <c r="Z82" s="168"/>
      <c r="AA82" s="57"/>
      <c r="AB82" s="18">
        <f t="shared" ref="AB82" si="30">AC82+AD82</f>
        <v>216</v>
      </c>
      <c r="AC82" s="272">
        <f t="shared" ref="AC82:AC102" si="31">ROUNDUP(AD82/2,0)</f>
        <v>72</v>
      </c>
      <c r="AD82" s="272">
        <f t="shared" ref="AD82:AD102" si="32">SUM(AK82:AR82)</f>
        <v>144</v>
      </c>
      <c r="AE82" s="214"/>
      <c r="AF82" s="214">
        <v>144</v>
      </c>
      <c r="AG82" s="214"/>
      <c r="AH82" s="13"/>
      <c r="AI82" s="14"/>
      <c r="AJ82" s="50" t="s">
        <v>98</v>
      </c>
      <c r="AK82" s="18"/>
      <c r="AL82" s="20"/>
      <c r="AM82" s="18"/>
      <c r="AN82" s="20"/>
      <c r="AO82" s="18">
        <v>32</v>
      </c>
      <c r="AP82" s="20">
        <v>40</v>
      </c>
      <c r="AQ82" s="18">
        <v>32</v>
      </c>
      <c r="AR82" s="214">
        <v>40</v>
      </c>
      <c r="AS82" s="274">
        <f t="shared" si="28"/>
        <v>216</v>
      </c>
      <c r="AT82" s="218"/>
    </row>
    <row r="83" spans="1:46" ht="27" x14ac:dyDescent="0.2">
      <c r="A83" s="98"/>
      <c r="B83" s="99" t="s">
        <v>27</v>
      </c>
      <c r="C83" s="179"/>
      <c r="D83" s="180"/>
      <c r="E83" s="180"/>
      <c r="F83" s="180"/>
      <c r="G83" s="180"/>
      <c r="H83" s="180"/>
      <c r="I83" s="180"/>
      <c r="J83" s="181"/>
      <c r="K83" s="179"/>
      <c r="L83" s="180"/>
      <c r="M83" s="180"/>
      <c r="N83" s="180"/>
      <c r="O83" s="180"/>
      <c r="P83" s="180"/>
      <c r="Q83" s="180"/>
      <c r="R83" s="181"/>
      <c r="S83" s="179"/>
      <c r="T83" s="180"/>
      <c r="U83" s="180"/>
      <c r="V83" s="180"/>
      <c r="W83" s="180"/>
      <c r="X83" s="180"/>
      <c r="Y83" s="180"/>
      <c r="Z83" s="181"/>
      <c r="AA83" s="56"/>
      <c r="AB83" s="17"/>
      <c r="AC83" s="10"/>
      <c r="AD83" s="10"/>
      <c r="AE83" s="203"/>
      <c r="AF83" s="203"/>
      <c r="AG83" s="203"/>
      <c r="AH83" s="11"/>
      <c r="AI83" s="12"/>
      <c r="AJ83" s="49"/>
      <c r="AK83" s="61">
        <f t="shared" ref="AK83:AR83" si="33">SUM(AK82:AK82)/AK7</f>
        <v>0</v>
      </c>
      <c r="AL83" s="62">
        <f t="shared" si="33"/>
        <v>0</v>
      </c>
      <c r="AM83" s="61">
        <f t="shared" si="33"/>
        <v>0</v>
      </c>
      <c r="AN83" s="62">
        <f t="shared" si="33"/>
        <v>0</v>
      </c>
      <c r="AO83" s="61">
        <f t="shared" si="33"/>
        <v>2</v>
      </c>
      <c r="AP83" s="62">
        <f t="shared" si="33"/>
        <v>2</v>
      </c>
      <c r="AQ83" s="61">
        <f t="shared" si="33"/>
        <v>2</v>
      </c>
      <c r="AR83" s="213">
        <f t="shared" si="33"/>
        <v>2.1052631578947367</v>
      </c>
      <c r="AS83" s="2"/>
      <c r="AT83" s="218"/>
    </row>
    <row r="84" spans="1:46" s="108" customFormat="1" ht="26.25" customHeight="1" x14ac:dyDescent="0.2">
      <c r="A84" s="100" t="s">
        <v>70</v>
      </c>
      <c r="B84" s="101" t="s">
        <v>95</v>
      </c>
      <c r="C84" s="175"/>
      <c r="D84" s="176"/>
      <c r="E84" s="176"/>
      <c r="F84" s="176"/>
      <c r="G84" s="176"/>
      <c r="H84" s="176"/>
      <c r="I84" s="176"/>
      <c r="J84" s="177"/>
      <c r="K84" s="175"/>
      <c r="L84" s="176"/>
      <c r="M84" s="176"/>
      <c r="N84" s="176"/>
      <c r="O84" s="176"/>
      <c r="P84" s="176"/>
      <c r="Q84" s="176"/>
      <c r="R84" s="177"/>
      <c r="S84" s="175"/>
      <c r="T84" s="176"/>
      <c r="U84" s="176"/>
      <c r="V84" s="176"/>
      <c r="W84" s="176"/>
      <c r="X84" s="176"/>
      <c r="Y84" s="176"/>
      <c r="Z84" s="177"/>
      <c r="AA84" s="102"/>
      <c r="AB84" s="103" t="str">
        <f>AB85</f>
        <v>1 нед</v>
      </c>
      <c r="AC84" s="103">
        <f>SUM(AC85:AC85)</f>
        <v>0</v>
      </c>
      <c r="AD84" s="103">
        <f>SUM(AD85:AD85)</f>
        <v>36</v>
      </c>
      <c r="AE84" s="205"/>
      <c r="AF84" s="205"/>
      <c r="AG84" s="205"/>
      <c r="AH84" s="104"/>
      <c r="AI84" s="105"/>
      <c r="AJ84" s="106"/>
      <c r="AK84" s="103"/>
      <c r="AL84" s="107"/>
      <c r="AM84" s="103"/>
      <c r="AN84" s="107"/>
      <c r="AO84" s="103"/>
      <c r="AP84" s="107"/>
      <c r="AQ84" s="103"/>
      <c r="AR84" s="216"/>
      <c r="AS84" s="220"/>
      <c r="AT84" s="220"/>
    </row>
    <row r="85" spans="1:46" s="118" customFormat="1" x14ac:dyDescent="0.2">
      <c r="A85" s="109" t="s">
        <v>74</v>
      </c>
      <c r="B85" s="110" t="s">
        <v>75</v>
      </c>
      <c r="C85" s="158"/>
      <c r="D85" s="159"/>
      <c r="E85" s="159"/>
      <c r="F85" s="159"/>
      <c r="G85" s="159"/>
      <c r="H85" s="159"/>
      <c r="I85" s="159"/>
      <c r="J85" s="178"/>
      <c r="K85" s="158"/>
      <c r="L85" s="159"/>
      <c r="M85" s="159"/>
      <c r="N85" s="159">
        <v>4</v>
      </c>
      <c r="O85" s="159"/>
      <c r="P85" s="159"/>
      <c r="Q85" s="159"/>
      <c r="R85" s="178"/>
      <c r="S85" s="158"/>
      <c r="T85" s="159"/>
      <c r="U85" s="159">
        <v>3</v>
      </c>
      <c r="V85" s="159"/>
      <c r="W85" s="159"/>
      <c r="X85" s="159"/>
      <c r="Y85" s="159"/>
      <c r="Z85" s="178"/>
      <c r="AA85" s="111"/>
      <c r="AB85" s="112" t="str">
        <f>CONCATENATE(SUM(AD85)/36," нед")</f>
        <v>1 нед</v>
      </c>
      <c r="AC85" s="113"/>
      <c r="AD85" s="113">
        <f t="shared" ref="AD85" si="34">SUM(AK85:AR85)</f>
        <v>36</v>
      </c>
      <c r="AE85" s="202">
        <f>AD85-AF85</f>
        <v>0</v>
      </c>
      <c r="AF85" s="202">
        <v>36</v>
      </c>
      <c r="AG85" s="206"/>
      <c r="AH85" s="114"/>
      <c r="AI85" s="115"/>
      <c r="AJ85" s="116" t="s">
        <v>98</v>
      </c>
      <c r="AK85" s="112"/>
      <c r="AL85" s="117"/>
      <c r="AM85" s="112">
        <v>18</v>
      </c>
      <c r="AN85" s="117">
        <v>18</v>
      </c>
      <c r="AO85" s="112"/>
      <c r="AP85" s="117"/>
      <c r="AQ85" s="112"/>
      <c r="AR85" s="206"/>
      <c r="AS85" s="221"/>
      <c r="AT85" s="221"/>
    </row>
    <row r="86" spans="1:46" s="27" customFormat="1" ht="25.5" customHeight="1" x14ac:dyDescent="0.2">
      <c r="A86" s="127"/>
      <c r="B86" s="136" t="s">
        <v>168</v>
      </c>
      <c r="C86" s="182"/>
      <c r="D86" s="183"/>
      <c r="E86" s="183"/>
      <c r="F86" s="183"/>
      <c r="G86" s="183"/>
      <c r="H86" s="183"/>
      <c r="I86" s="183"/>
      <c r="J86" s="184"/>
      <c r="K86" s="182"/>
      <c r="L86" s="183"/>
      <c r="M86" s="183"/>
      <c r="N86" s="183"/>
      <c r="O86" s="183"/>
      <c r="P86" s="183"/>
      <c r="Q86" s="183"/>
      <c r="R86" s="184"/>
      <c r="S86" s="182"/>
      <c r="T86" s="183"/>
      <c r="U86" s="183"/>
      <c r="V86" s="183"/>
      <c r="W86" s="183"/>
      <c r="X86" s="183"/>
      <c r="Y86" s="183"/>
      <c r="Z86" s="184"/>
      <c r="AA86" s="60"/>
      <c r="AB86" s="41"/>
      <c r="AC86" s="38"/>
      <c r="AD86" s="38"/>
      <c r="AE86" s="207"/>
      <c r="AF86" s="230"/>
      <c r="AG86" s="207"/>
      <c r="AH86" s="39"/>
      <c r="AI86" s="40"/>
      <c r="AJ86" s="53"/>
      <c r="AK86" s="69">
        <f t="shared" ref="AK86:AR86" si="35">AK26+AK35+AK46+AK67+AK71+AK80+AK83</f>
        <v>36</v>
      </c>
      <c r="AL86" s="68">
        <f t="shared" si="35"/>
        <v>36</v>
      </c>
      <c r="AM86" s="69">
        <f t="shared" si="35"/>
        <v>36</v>
      </c>
      <c r="AN86" s="143">
        <f t="shared" si="35"/>
        <v>36</v>
      </c>
      <c r="AO86" s="144">
        <f t="shared" si="35"/>
        <v>36</v>
      </c>
      <c r="AP86" s="143">
        <f t="shared" si="35"/>
        <v>36</v>
      </c>
      <c r="AQ86" s="144">
        <f t="shared" si="35"/>
        <v>36</v>
      </c>
      <c r="AR86" s="143">
        <f t="shared" si="35"/>
        <v>36.000000000000007</v>
      </c>
      <c r="AS86" s="219"/>
      <c r="AT86" s="218"/>
    </row>
    <row r="87" spans="1:46" s="27" customFormat="1" ht="30" customHeight="1" x14ac:dyDescent="0.2">
      <c r="A87" s="127"/>
      <c r="B87" s="136" t="s">
        <v>167</v>
      </c>
      <c r="C87" s="182"/>
      <c r="D87" s="183"/>
      <c r="E87" s="183"/>
      <c r="F87" s="183"/>
      <c r="G87" s="183"/>
      <c r="H87" s="183"/>
      <c r="I87" s="183"/>
      <c r="J87" s="184"/>
      <c r="K87" s="182"/>
      <c r="L87" s="183"/>
      <c r="M87" s="183"/>
      <c r="N87" s="183"/>
      <c r="O87" s="183"/>
      <c r="P87" s="183"/>
      <c r="Q87" s="183"/>
      <c r="R87" s="184"/>
      <c r="S87" s="182"/>
      <c r="T87" s="183"/>
      <c r="U87" s="183"/>
      <c r="V87" s="183"/>
      <c r="W87" s="183"/>
      <c r="X87" s="183"/>
      <c r="Y87" s="183"/>
      <c r="Z87" s="184"/>
      <c r="AA87" s="60"/>
      <c r="AB87" s="41"/>
      <c r="AC87" s="38"/>
      <c r="AD87" s="38"/>
      <c r="AE87" s="207"/>
      <c r="AF87" s="230"/>
      <c r="AG87" s="207"/>
      <c r="AH87" s="39"/>
      <c r="AI87" s="40"/>
      <c r="AJ87" s="53"/>
      <c r="AK87" s="69">
        <f>AK86+AK86/2</f>
        <v>54</v>
      </c>
      <c r="AL87" s="68">
        <f t="shared" ref="AL87:AR87" si="36">AL86+AL86/2</f>
        <v>54</v>
      </c>
      <c r="AM87" s="69">
        <f t="shared" si="36"/>
        <v>54</v>
      </c>
      <c r="AN87" s="68">
        <f t="shared" si="36"/>
        <v>54</v>
      </c>
      <c r="AO87" s="69">
        <f t="shared" si="36"/>
        <v>54</v>
      </c>
      <c r="AP87" s="68">
        <f t="shared" si="36"/>
        <v>54</v>
      </c>
      <c r="AQ87" s="69">
        <f t="shared" si="36"/>
        <v>54</v>
      </c>
      <c r="AR87" s="143">
        <f t="shared" si="36"/>
        <v>54.000000000000014</v>
      </c>
      <c r="AS87" s="219"/>
      <c r="AT87" s="218"/>
    </row>
    <row r="88" spans="1:46" s="27" customFormat="1" ht="23.25" customHeight="1" x14ac:dyDescent="0.2">
      <c r="A88" s="124"/>
      <c r="B88" s="96" t="s">
        <v>90</v>
      </c>
      <c r="C88" s="147"/>
      <c r="D88" s="148"/>
      <c r="E88" s="148"/>
      <c r="F88" s="148"/>
      <c r="G88" s="148"/>
      <c r="H88" s="148"/>
      <c r="I88" s="148"/>
      <c r="J88" s="149"/>
      <c r="K88" s="147"/>
      <c r="L88" s="148"/>
      <c r="M88" s="148"/>
      <c r="N88" s="148"/>
      <c r="O88" s="148"/>
      <c r="P88" s="148"/>
      <c r="Q88" s="148"/>
      <c r="R88" s="149"/>
      <c r="S88" s="147"/>
      <c r="T88" s="148"/>
      <c r="U88" s="148"/>
      <c r="V88" s="148"/>
      <c r="W88" s="148"/>
      <c r="X88" s="148"/>
      <c r="Y88" s="148"/>
      <c r="Z88" s="149"/>
      <c r="AA88" s="59"/>
      <c r="AB88" s="37">
        <f>SUM(AB27,AB68,AB81)</f>
        <v>5616</v>
      </c>
      <c r="AC88" s="37">
        <f>SUM(AC27,AC68,AC81)</f>
        <v>1872</v>
      </c>
      <c r="AD88" s="37">
        <f>AD27+AD68+AD81</f>
        <v>3744</v>
      </c>
      <c r="AE88" s="200"/>
      <c r="AF88" s="226"/>
      <c r="AG88" s="200"/>
      <c r="AH88" s="34"/>
      <c r="AI88" s="35"/>
      <c r="AJ88" s="52"/>
      <c r="AK88" s="37"/>
      <c r="AL88" s="36"/>
      <c r="AM88" s="37"/>
      <c r="AN88" s="36"/>
      <c r="AO88" s="37"/>
      <c r="AP88" s="36"/>
      <c r="AQ88" s="37"/>
      <c r="AR88" s="201"/>
      <c r="AS88" s="219"/>
      <c r="AT88" s="218"/>
    </row>
    <row r="89" spans="1:46" s="27" customFormat="1" ht="48.75" customHeight="1" x14ac:dyDescent="0.2">
      <c r="A89" s="124"/>
      <c r="B89" s="97" t="s">
        <v>158</v>
      </c>
      <c r="C89" s="147"/>
      <c r="D89" s="148"/>
      <c r="E89" s="148"/>
      <c r="F89" s="148"/>
      <c r="G89" s="148"/>
      <c r="H89" s="148"/>
      <c r="I89" s="148"/>
      <c r="J89" s="149"/>
      <c r="K89" s="147"/>
      <c r="L89" s="148"/>
      <c r="M89" s="148"/>
      <c r="N89" s="148"/>
      <c r="O89" s="148"/>
      <c r="P89" s="185"/>
      <c r="Q89" s="148"/>
      <c r="R89" s="149"/>
      <c r="S89" s="147"/>
      <c r="T89" s="148"/>
      <c r="U89" s="148"/>
      <c r="V89" s="148"/>
      <c r="W89" s="148"/>
      <c r="X89" s="148"/>
      <c r="Y89" s="148"/>
      <c r="Z89" s="149"/>
      <c r="AA89" s="59"/>
      <c r="AB89" s="37">
        <f>SUM(AB9,AB88)</f>
        <v>7722</v>
      </c>
      <c r="AC89" s="37">
        <f>SUM(AC9,AC88)</f>
        <v>2574</v>
      </c>
      <c r="AD89" s="37">
        <f>SUM(AD9,AD88)</f>
        <v>5148</v>
      </c>
      <c r="AE89" s="200"/>
      <c r="AF89" s="226"/>
      <c r="AG89" s="200"/>
      <c r="AH89" s="34"/>
      <c r="AI89" s="35"/>
      <c r="AJ89" s="52"/>
      <c r="AK89" s="37"/>
      <c r="AL89" s="36"/>
      <c r="AM89" s="37"/>
      <c r="AN89" s="36"/>
      <c r="AO89" s="37"/>
      <c r="AP89" s="36"/>
      <c r="AQ89" s="37"/>
      <c r="AR89" s="201"/>
      <c r="AS89" s="219"/>
      <c r="AT89" s="218"/>
    </row>
    <row r="90" spans="1:46" s="27" customFormat="1" ht="36.75" customHeight="1" x14ac:dyDescent="0.2">
      <c r="A90" s="124"/>
      <c r="B90" s="97" t="s">
        <v>170</v>
      </c>
      <c r="C90" s="172"/>
      <c r="D90" s="173"/>
      <c r="E90" s="173"/>
      <c r="F90" s="173"/>
      <c r="G90" s="173"/>
      <c r="H90" s="173"/>
      <c r="I90" s="173"/>
      <c r="J90" s="174"/>
      <c r="K90" s="172"/>
      <c r="L90" s="173"/>
      <c r="M90" s="173"/>
      <c r="N90" s="173"/>
      <c r="O90" s="186"/>
      <c r="P90" s="187"/>
      <c r="Q90" s="172"/>
      <c r="R90" s="174"/>
      <c r="S90" s="172"/>
      <c r="T90" s="173"/>
      <c r="U90" s="173"/>
      <c r="V90" s="173"/>
      <c r="W90" s="173"/>
      <c r="X90" s="173"/>
      <c r="Y90" s="173"/>
      <c r="Z90" s="174"/>
      <c r="AA90" s="59"/>
      <c r="AB90" s="140">
        <f>SUM(AB9,AB27)</f>
        <v>6696</v>
      </c>
      <c r="AC90" s="140">
        <f>SUM(AC9,AC27)</f>
        <v>2232</v>
      </c>
      <c r="AD90" s="140">
        <f>SUM(AD9,AD27)</f>
        <v>4464</v>
      </c>
      <c r="AE90" s="208"/>
      <c r="AF90" s="231"/>
      <c r="AG90" s="208"/>
      <c r="AH90" s="34"/>
      <c r="AI90" s="35"/>
      <c r="AJ90" s="52"/>
      <c r="AK90" s="37"/>
      <c r="AL90" s="36"/>
      <c r="AM90" s="37"/>
      <c r="AN90" s="36"/>
      <c r="AO90" s="37"/>
      <c r="AP90" s="36"/>
      <c r="AQ90" s="37"/>
      <c r="AR90" s="201"/>
      <c r="AS90" s="219"/>
      <c r="AT90" s="219"/>
    </row>
    <row r="91" spans="1:46" s="27" customFormat="1" ht="12.75" customHeight="1" x14ac:dyDescent="0.2">
      <c r="A91" s="119" t="s">
        <v>89</v>
      </c>
      <c r="B91" s="120" t="s">
        <v>67</v>
      </c>
      <c r="C91" s="169"/>
      <c r="D91" s="170"/>
      <c r="E91" s="170"/>
      <c r="F91" s="170"/>
      <c r="G91" s="170"/>
      <c r="H91" s="170"/>
      <c r="I91" s="170"/>
      <c r="J91" s="171"/>
      <c r="K91" s="169"/>
      <c r="L91" s="170"/>
      <c r="M91" s="170"/>
      <c r="N91" s="170"/>
      <c r="O91" s="170"/>
      <c r="P91" s="188"/>
      <c r="Q91" s="170"/>
      <c r="R91" s="171"/>
      <c r="S91" s="169"/>
      <c r="T91" s="170"/>
      <c r="U91" s="170"/>
      <c r="V91" s="170"/>
      <c r="W91" s="170"/>
      <c r="X91" s="170"/>
      <c r="Y91" s="170"/>
      <c r="Z91" s="171"/>
      <c r="AA91" s="58"/>
      <c r="AB91" s="45" t="str">
        <f>CONCATENATE(SUM(AB92:AB93)," нед")</f>
        <v>19 нед</v>
      </c>
      <c r="AC91" s="45">
        <f t="shared" ref="AC91:AD91" si="37">SUM(AC92:AC93)</f>
        <v>0</v>
      </c>
      <c r="AD91" s="45">
        <f t="shared" si="37"/>
        <v>684</v>
      </c>
      <c r="AE91" s="204"/>
      <c r="AF91" s="229"/>
      <c r="AG91" s="204"/>
      <c r="AH91" s="23"/>
      <c r="AI91" s="24"/>
      <c r="AJ91" s="51"/>
      <c r="AK91" s="26"/>
      <c r="AL91" s="25"/>
      <c r="AM91" s="26"/>
      <c r="AN91" s="25"/>
      <c r="AO91" s="26"/>
      <c r="AP91" s="25"/>
      <c r="AQ91" s="26"/>
      <c r="AR91" s="215"/>
      <c r="AS91" s="219"/>
      <c r="AT91" s="219"/>
    </row>
    <row r="92" spans="1:46" s="70" customFormat="1" ht="11.25" customHeight="1" x14ac:dyDescent="0.2">
      <c r="A92" s="126"/>
      <c r="B92" s="133" t="s">
        <v>159</v>
      </c>
      <c r="C92" s="167"/>
      <c r="D92" s="160"/>
      <c r="E92" s="160"/>
      <c r="F92" s="160"/>
      <c r="G92" s="160"/>
      <c r="H92" s="160"/>
      <c r="I92" s="160"/>
      <c r="J92" s="168"/>
      <c r="K92" s="167"/>
      <c r="L92" s="160"/>
      <c r="M92" s="160"/>
      <c r="N92" s="160"/>
      <c r="O92" s="160"/>
      <c r="P92" s="160"/>
      <c r="Q92" s="160"/>
      <c r="R92" s="168"/>
      <c r="S92" s="167"/>
      <c r="T92" s="160"/>
      <c r="U92" s="160"/>
      <c r="V92" s="160"/>
      <c r="W92" s="160"/>
      <c r="X92" s="160"/>
      <c r="Y92" s="160"/>
      <c r="Z92" s="168"/>
      <c r="AA92" s="57"/>
      <c r="AB92" s="18">
        <f>(AD92)/36</f>
        <v>19</v>
      </c>
      <c r="AC92" s="272"/>
      <c r="AD92" s="272">
        <f t="shared" ref="AD92:AD93" si="38">SUM(AK92:AR92)</f>
        <v>684</v>
      </c>
      <c r="AE92" s="273" t="s">
        <v>183</v>
      </c>
      <c r="AF92" s="214">
        <v>36</v>
      </c>
      <c r="AG92" s="214"/>
      <c r="AH92" s="13" t="s">
        <v>94</v>
      </c>
      <c r="AI92" s="14"/>
      <c r="AJ92" s="50" t="s">
        <v>98</v>
      </c>
      <c r="AK92" s="18">
        <v>32</v>
      </c>
      <c r="AL92" s="141">
        <v>40</v>
      </c>
      <c r="AM92" s="142">
        <v>84</v>
      </c>
      <c r="AN92" s="141">
        <v>100</v>
      </c>
      <c r="AO92" s="142">
        <v>96</v>
      </c>
      <c r="AP92" s="141">
        <v>120</v>
      </c>
      <c r="AQ92" s="142">
        <v>96</v>
      </c>
      <c r="AR92" s="141">
        <v>116</v>
      </c>
      <c r="AS92" s="218"/>
      <c r="AT92" s="218"/>
    </row>
    <row r="93" spans="1:46" s="6" customFormat="1" ht="12" customHeight="1" x14ac:dyDescent="0.2">
      <c r="A93" s="121"/>
      <c r="B93" s="122" t="s">
        <v>160</v>
      </c>
      <c r="C93" s="167"/>
      <c r="D93" s="160"/>
      <c r="E93" s="160"/>
      <c r="F93" s="160"/>
      <c r="G93" s="160"/>
      <c r="H93" s="160"/>
      <c r="I93" s="160"/>
      <c r="J93" s="168"/>
      <c r="K93" s="167"/>
      <c r="L93" s="160"/>
      <c r="M93" s="160"/>
      <c r="N93" s="160"/>
      <c r="O93" s="160"/>
      <c r="P93" s="160"/>
      <c r="Q93" s="160"/>
      <c r="R93" s="168"/>
      <c r="S93" s="167"/>
      <c r="T93" s="160"/>
      <c r="U93" s="160"/>
      <c r="V93" s="160"/>
      <c r="W93" s="160"/>
      <c r="X93" s="160"/>
      <c r="Y93" s="160"/>
      <c r="Z93" s="168"/>
      <c r="AA93" s="57"/>
      <c r="AB93" s="44">
        <f>(AD93)/36</f>
        <v>0</v>
      </c>
      <c r="AC93" s="15"/>
      <c r="AD93" s="15">
        <f t="shared" si="38"/>
        <v>0</v>
      </c>
      <c r="AE93" s="202"/>
      <c r="AF93" s="202"/>
      <c r="AG93" s="202"/>
      <c r="AH93" s="13"/>
      <c r="AI93" s="14"/>
      <c r="AJ93" s="50"/>
      <c r="AK93" s="18"/>
      <c r="AL93" s="20"/>
      <c r="AM93" s="18"/>
      <c r="AN93" s="20"/>
      <c r="AO93" s="18"/>
      <c r="AP93" s="20"/>
      <c r="AQ93" s="18"/>
      <c r="AR93" s="214"/>
      <c r="AS93" s="2"/>
      <c r="AT93" s="2"/>
    </row>
    <row r="94" spans="1:46" s="27" customFormat="1" ht="39" customHeight="1" x14ac:dyDescent="0.2">
      <c r="A94" s="119" t="s">
        <v>70</v>
      </c>
      <c r="B94" s="120" t="s">
        <v>95</v>
      </c>
      <c r="C94" s="169"/>
      <c r="D94" s="170"/>
      <c r="E94" s="170"/>
      <c r="F94" s="170"/>
      <c r="G94" s="170"/>
      <c r="H94" s="170"/>
      <c r="I94" s="170"/>
      <c r="J94" s="171"/>
      <c r="K94" s="169"/>
      <c r="L94" s="170"/>
      <c r="M94" s="170"/>
      <c r="N94" s="170"/>
      <c r="O94" s="170"/>
      <c r="P94" s="170"/>
      <c r="Q94" s="170"/>
      <c r="R94" s="171"/>
      <c r="S94" s="169"/>
      <c r="T94" s="170"/>
      <c r="U94" s="170"/>
      <c r="V94" s="170"/>
      <c r="W94" s="170"/>
      <c r="X94" s="170"/>
      <c r="Y94" s="170"/>
      <c r="Z94" s="171"/>
      <c r="AA94" s="58"/>
      <c r="AB94" s="45" t="s">
        <v>203</v>
      </c>
      <c r="AC94" s="45">
        <f>SUM(AC95:AC95)</f>
        <v>0</v>
      </c>
      <c r="AD94" s="45">
        <v>180</v>
      </c>
      <c r="AE94" s="204"/>
      <c r="AF94" s="204"/>
      <c r="AG94" s="204"/>
      <c r="AH94" s="23"/>
      <c r="AI94" s="24"/>
      <c r="AJ94" s="51"/>
      <c r="AK94" s="26"/>
      <c r="AL94" s="25"/>
      <c r="AM94" s="26"/>
      <c r="AN94" s="25"/>
      <c r="AO94" s="26"/>
      <c r="AP94" s="25"/>
      <c r="AQ94" s="26"/>
      <c r="AR94" s="215"/>
      <c r="AS94" s="219"/>
      <c r="AT94" s="219"/>
    </row>
    <row r="95" spans="1:46" s="6" customFormat="1" ht="11.25" customHeight="1" x14ac:dyDescent="0.2">
      <c r="A95" s="121"/>
      <c r="B95" s="122" t="s">
        <v>201</v>
      </c>
      <c r="C95" s="167"/>
      <c r="D95" s="160"/>
      <c r="E95" s="160"/>
      <c r="F95" s="160"/>
      <c r="G95" s="160"/>
      <c r="H95" s="160"/>
      <c r="I95" s="160"/>
      <c r="J95" s="168"/>
      <c r="K95" s="167"/>
      <c r="L95" s="160"/>
      <c r="M95" s="160"/>
      <c r="N95" s="160"/>
      <c r="O95" s="160"/>
      <c r="P95" s="160"/>
      <c r="Q95" s="160"/>
      <c r="R95" s="168"/>
      <c r="S95" s="167"/>
      <c r="T95" s="160">
        <v>2</v>
      </c>
      <c r="U95" s="160"/>
      <c r="V95" s="160">
        <v>4</v>
      </c>
      <c r="W95" s="160"/>
      <c r="X95" s="160">
        <v>6</v>
      </c>
      <c r="Y95" s="160"/>
      <c r="Z95" s="168">
        <v>8</v>
      </c>
      <c r="AA95" s="57"/>
      <c r="AB95" s="15">
        <f>(AD95)/36</f>
        <v>4</v>
      </c>
      <c r="AC95" s="15"/>
      <c r="AD95" s="15">
        <f t="shared" ref="AD95" si="39">SUM(AK95:AR95)</f>
        <v>144</v>
      </c>
      <c r="AE95" s="202"/>
      <c r="AF95" s="202">
        <v>144</v>
      </c>
      <c r="AG95" s="202"/>
      <c r="AH95" s="13"/>
      <c r="AI95" s="14" t="s">
        <v>87</v>
      </c>
      <c r="AJ95" s="50" t="s">
        <v>98</v>
      </c>
      <c r="AK95" s="18">
        <v>18</v>
      </c>
      <c r="AL95" s="141">
        <v>18</v>
      </c>
      <c r="AM95" s="142">
        <v>18</v>
      </c>
      <c r="AN95" s="141">
        <v>18</v>
      </c>
      <c r="AO95" s="142">
        <v>18</v>
      </c>
      <c r="AP95" s="141">
        <v>18</v>
      </c>
      <c r="AQ95" s="142">
        <v>18</v>
      </c>
      <c r="AR95" s="141">
        <v>18</v>
      </c>
      <c r="AS95" s="2"/>
      <c r="AT95" s="2"/>
    </row>
    <row r="96" spans="1:46" s="6" customFormat="1" ht="11.25" customHeight="1" x14ac:dyDescent="0.2">
      <c r="A96" s="121"/>
      <c r="B96" s="122" t="s">
        <v>202</v>
      </c>
      <c r="C96" s="167"/>
      <c r="D96" s="160"/>
      <c r="E96" s="160"/>
      <c r="F96" s="160"/>
      <c r="G96" s="160"/>
      <c r="H96" s="160"/>
      <c r="I96" s="160"/>
      <c r="J96" s="168"/>
      <c r="K96" s="167"/>
      <c r="L96" s="160"/>
      <c r="M96" s="160"/>
      <c r="N96" s="160"/>
      <c r="O96" s="160"/>
      <c r="P96" s="160"/>
      <c r="Q96" s="160"/>
      <c r="R96" s="168"/>
      <c r="S96" s="167"/>
      <c r="T96" s="160"/>
      <c r="U96" s="160"/>
      <c r="V96" s="160"/>
      <c r="W96" s="160"/>
      <c r="X96" s="160"/>
      <c r="Y96" s="160"/>
      <c r="Z96" s="168"/>
      <c r="AA96" s="57"/>
      <c r="AB96" s="44">
        <f>(AD96)/36</f>
        <v>1</v>
      </c>
      <c r="AC96" s="15"/>
      <c r="AD96" s="15">
        <f t="shared" ref="AD96" si="40">SUM(AK96:AR96)</f>
        <v>36</v>
      </c>
      <c r="AE96" s="202"/>
      <c r="AF96" s="202">
        <v>36</v>
      </c>
      <c r="AG96" s="202"/>
      <c r="AH96" s="13"/>
      <c r="AI96" s="14"/>
      <c r="AJ96" s="50" t="s">
        <v>98</v>
      </c>
      <c r="AK96" s="18"/>
      <c r="AL96" s="20"/>
      <c r="AM96" s="18">
        <v>18</v>
      </c>
      <c r="AN96" s="20">
        <v>18</v>
      </c>
      <c r="AO96" s="18"/>
      <c r="AP96" s="20"/>
      <c r="AQ96" s="18"/>
      <c r="AR96" s="214"/>
      <c r="AS96" s="2"/>
      <c r="AT96" s="2"/>
    </row>
    <row r="97" spans="1:46" s="27" customFormat="1" ht="24" customHeight="1" x14ac:dyDescent="0.2">
      <c r="A97" s="119" t="s">
        <v>77</v>
      </c>
      <c r="B97" s="120" t="s">
        <v>92</v>
      </c>
      <c r="C97" s="189"/>
      <c r="D97" s="190"/>
      <c r="E97" s="190"/>
      <c r="F97" s="190"/>
      <c r="G97" s="190"/>
      <c r="H97" s="190"/>
      <c r="I97" s="190"/>
      <c r="J97" s="191"/>
      <c r="K97" s="189"/>
      <c r="L97" s="190"/>
      <c r="M97" s="190"/>
      <c r="N97" s="190"/>
      <c r="O97" s="190"/>
      <c r="P97" s="190"/>
      <c r="Q97" s="190"/>
      <c r="R97" s="191">
        <v>8</v>
      </c>
      <c r="S97" s="189"/>
      <c r="T97" s="190"/>
      <c r="U97" s="190"/>
      <c r="V97" s="190"/>
      <c r="W97" s="190"/>
      <c r="X97" s="190"/>
      <c r="Y97" s="190"/>
      <c r="Z97" s="191"/>
      <c r="AA97" s="58"/>
      <c r="AB97" s="45" t="s">
        <v>76</v>
      </c>
      <c r="AC97" s="28"/>
      <c r="AD97" s="28">
        <f t="shared" ref="AD97" si="41">SUM(AK97:AR97)</f>
        <v>36</v>
      </c>
      <c r="AE97" s="235" t="s">
        <v>183</v>
      </c>
      <c r="AF97" s="209">
        <v>1</v>
      </c>
      <c r="AG97" s="209"/>
      <c r="AH97" s="23"/>
      <c r="AI97" s="14" t="s">
        <v>87</v>
      </c>
      <c r="AJ97" s="50" t="s">
        <v>98</v>
      </c>
      <c r="AK97" s="18"/>
      <c r="AL97" s="20"/>
      <c r="AM97" s="18"/>
      <c r="AN97" s="20"/>
      <c r="AO97" s="18"/>
      <c r="AP97" s="20"/>
      <c r="AQ97" s="18">
        <v>18</v>
      </c>
      <c r="AR97" s="214">
        <v>18</v>
      </c>
      <c r="AS97" s="219"/>
      <c r="AT97" s="218"/>
    </row>
    <row r="98" spans="1:46" s="27" customFormat="1" ht="24" customHeight="1" x14ac:dyDescent="0.2">
      <c r="A98" s="119" t="s">
        <v>79</v>
      </c>
      <c r="B98" s="120" t="s">
        <v>96</v>
      </c>
      <c r="C98" s="189"/>
      <c r="D98" s="190"/>
      <c r="E98" s="190"/>
      <c r="F98" s="190"/>
      <c r="G98" s="190"/>
      <c r="H98" s="190"/>
      <c r="I98" s="190"/>
      <c r="J98" s="191"/>
      <c r="K98" s="189"/>
      <c r="L98" s="190"/>
      <c r="M98" s="190"/>
      <c r="N98" s="190"/>
      <c r="O98" s="190"/>
      <c r="P98" s="190"/>
      <c r="Q98" s="190"/>
      <c r="R98" s="191"/>
      <c r="S98" s="189"/>
      <c r="T98" s="190"/>
      <c r="U98" s="190"/>
      <c r="V98" s="190"/>
      <c r="W98" s="190"/>
      <c r="X98" s="190"/>
      <c r="Y98" s="190"/>
      <c r="Z98" s="191"/>
      <c r="AA98" s="58"/>
      <c r="AB98" s="45" t="s">
        <v>73</v>
      </c>
      <c r="AC98" s="28">
        <f t="shared" si="31"/>
        <v>0</v>
      </c>
      <c r="AD98" s="28">
        <f t="shared" si="32"/>
        <v>0</v>
      </c>
      <c r="AE98" s="209"/>
      <c r="AF98" s="209"/>
      <c r="AG98" s="209"/>
      <c r="AH98" s="23"/>
      <c r="AI98" s="24"/>
      <c r="AJ98" s="51"/>
      <c r="AK98" s="26"/>
      <c r="AL98" s="25"/>
      <c r="AM98" s="26"/>
      <c r="AN98" s="25"/>
      <c r="AO98" s="26"/>
      <c r="AP98" s="25"/>
      <c r="AQ98" s="26"/>
      <c r="AR98" s="215"/>
      <c r="AS98" s="219"/>
      <c r="AT98" s="218"/>
    </row>
    <row r="99" spans="1:46" ht="24" customHeight="1" x14ac:dyDescent="0.2">
      <c r="A99" s="121" t="s">
        <v>80</v>
      </c>
      <c r="B99" s="122" t="s">
        <v>81</v>
      </c>
      <c r="C99" s="192"/>
      <c r="D99" s="193"/>
      <c r="E99" s="193"/>
      <c r="F99" s="193"/>
      <c r="G99" s="193"/>
      <c r="H99" s="193"/>
      <c r="I99" s="193"/>
      <c r="J99" s="194"/>
      <c r="K99" s="192"/>
      <c r="L99" s="193"/>
      <c r="M99" s="193"/>
      <c r="N99" s="193"/>
      <c r="O99" s="193"/>
      <c r="P99" s="193"/>
      <c r="Q99" s="193"/>
      <c r="R99" s="194"/>
      <c r="S99" s="192"/>
      <c r="T99" s="193"/>
      <c r="U99" s="193"/>
      <c r="V99" s="193"/>
      <c r="W99" s="193"/>
      <c r="X99" s="193"/>
      <c r="Y99" s="193"/>
      <c r="Z99" s="194"/>
      <c r="AA99" s="57"/>
      <c r="AB99" s="44" t="s">
        <v>76</v>
      </c>
      <c r="AC99" s="15">
        <f t="shared" si="31"/>
        <v>0</v>
      </c>
      <c r="AD99" s="15">
        <f t="shared" si="32"/>
        <v>0</v>
      </c>
      <c r="AE99" s="234" t="s">
        <v>183</v>
      </c>
      <c r="AF99" s="202">
        <v>1</v>
      </c>
      <c r="AG99" s="202"/>
      <c r="AH99" s="13"/>
      <c r="AI99" s="14"/>
      <c r="AJ99" s="50"/>
      <c r="AK99" s="18"/>
      <c r="AL99" s="20"/>
      <c r="AM99" s="18"/>
      <c r="AN99" s="20"/>
      <c r="AO99" s="18"/>
      <c r="AP99" s="20"/>
      <c r="AQ99" s="18"/>
      <c r="AR99" s="214"/>
      <c r="AS99" s="2"/>
      <c r="AT99" s="218"/>
    </row>
    <row r="100" spans="1:46" ht="38.25" x14ac:dyDescent="0.2">
      <c r="A100" s="121" t="s">
        <v>82</v>
      </c>
      <c r="B100" s="122" t="s">
        <v>161</v>
      </c>
      <c r="C100" s="192"/>
      <c r="D100" s="193"/>
      <c r="E100" s="193"/>
      <c r="F100" s="193"/>
      <c r="G100" s="193"/>
      <c r="H100" s="193"/>
      <c r="I100" s="193"/>
      <c r="J100" s="194"/>
      <c r="K100" s="192"/>
      <c r="L100" s="193"/>
      <c r="M100" s="193"/>
      <c r="N100" s="193"/>
      <c r="O100" s="193"/>
      <c r="P100" s="193"/>
      <c r="Q100" s="193"/>
      <c r="R100" s="194"/>
      <c r="S100" s="192"/>
      <c r="T100" s="193"/>
      <c r="U100" s="193"/>
      <c r="V100" s="193"/>
      <c r="W100" s="193"/>
      <c r="X100" s="193"/>
      <c r="Y100" s="193"/>
      <c r="Z100" s="194"/>
      <c r="AA100" s="57"/>
      <c r="AB100" s="44" t="s">
        <v>76</v>
      </c>
      <c r="AC100" s="15">
        <f t="shared" si="31"/>
        <v>0</v>
      </c>
      <c r="AD100" s="15">
        <f t="shared" si="32"/>
        <v>0</v>
      </c>
      <c r="AE100" s="234" t="s">
        <v>183</v>
      </c>
      <c r="AF100" s="202">
        <v>1</v>
      </c>
      <c r="AG100" s="202"/>
      <c r="AH100" s="13"/>
      <c r="AI100" s="14"/>
      <c r="AJ100" s="50"/>
      <c r="AK100" s="18"/>
      <c r="AL100" s="20"/>
      <c r="AM100" s="18"/>
      <c r="AN100" s="20"/>
      <c r="AO100" s="18"/>
      <c r="AP100" s="20"/>
      <c r="AQ100" s="18"/>
      <c r="AR100" s="214"/>
      <c r="AS100" s="2"/>
      <c r="AT100" s="218"/>
    </row>
    <row r="101" spans="1:46" ht="27" customHeight="1" x14ac:dyDescent="0.2">
      <c r="A101" s="121" t="s">
        <v>83</v>
      </c>
      <c r="B101" s="122" t="s">
        <v>84</v>
      </c>
      <c r="C101" s="192"/>
      <c r="D101" s="193"/>
      <c r="E101" s="193"/>
      <c r="F101" s="193"/>
      <c r="G101" s="193"/>
      <c r="H101" s="193"/>
      <c r="I101" s="193"/>
      <c r="J101" s="194"/>
      <c r="K101" s="192"/>
      <c r="L101" s="193"/>
      <c r="M101" s="193"/>
      <c r="N101" s="193"/>
      <c r="O101" s="193"/>
      <c r="P101" s="193"/>
      <c r="Q101" s="193"/>
      <c r="R101" s="194"/>
      <c r="S101" s="192"/>
      <c r="T101" s="193"/>
      <c r="U101" s="193"/>
      <c r="V101" s="193"/>
      <c r="W101" s="193"/>
      <c r="X101" s="193"/>
      <c r="Y101" s="193"/>
      <c r="Z101" s="194"/>
      <c r="AA101" s="57"/>
      <c r="AB101" s="44" t="s">
        <v>76</v>
      </c>
      <c r="AC101" s="15">
        <f t="shared" si="31"/>
        <v>0</v>
      </c>
      <c r="AD101" s="15">
        <f t="shared" si="32"/>
        <v>0</v>
      </c>
      <c r="AE101" s="234" t="s">
        <v>183</v>
      </c>
      <c r="AF101" s="202">
        <v>1</v>
      </c>
      <c r="AG101" s="202"/>
      <c r="AH101" s="13"/>
      <c r="AI101" s="14"/>
      <c r="AJ101" s="50"/>
      <c r="AK101" s="18"/>
      <c r="AL101" s="20"/>
      <c r="AM101" s="18"/>
      <c r="AN101" s="20"/>
      <c r="AO101" s="18"/>
      <c r="AP101" s="20"/>
      <c r="AQ101" s="18"/>
      <c r="AR101" s="214"/>
      <c r="AS101" s="2"/>
      <c r="AT101" s="218"/>
    </row>
    <row r="102" spans="1:46" x14ac:dyDescent="0.2">
      <c r="A102" s="121" t="s">
        <v>85</v>
      </c>
      <c r="B102" s="122" t="s">
        <v>86</v>
      </c>
      <c r="C102" s="195"/>
      <c r="D102" s="196"/>
      <c r="E102" s="196"/>
      <c r="F102" s="196"/>
      <c r="G102" s="196"/>
      <c r="H102" s="196"/>
      <c r="I102" s="196"/>
      <c r="J102" s="197"/>
      <c r="K102" s="198"/>
      <c r="L102" s="196"/>
      <c r="M102" s="196"/>
      <c r="N102" s="196"/>
      <c r="O102" s="196"/>
      <c r="P102" s="196"/>
      <c r="Q102" s="196"/>
      <c r="R102" s="197"/>
      <c r="S102" s="199"/>
      <c r="T102" s="196"/>
      <c r="U102" s="196"/>
      <c r="V102" s="196"/>
      <c r="W102" s="196"/>
      <c r="X102" s="196"/>
      <c r="Y102" s="196"/>
      <c r="Z102" s="197"/>
      <c r="AA102" s="57"/>
      <c r="AB102" s="44" t="s">
        <v>76</v>
      </c>
      <c r="AC102" s="15">
        <f t="shared" si="31"/>
        <v>0</v>
      </c>
      <c r="AD102" s="15">
        <f t="shared" si="32"/>
        <v>0</v>
      </c>
      <c r="AE102" s="234" t="s">
        <v>183</v>
      </c>
      <c r="AF102" s="202">
        <v>1</v>
      </c>
      <c r="AG102" s="202"/>
      <c r="AH102" s="13"/>
      <c r="AI102" s="14"/>
      <c r="AJ102" s="50"/>
      <c r="AK102" s="18"/>
      <c r="AL102" s="20"/>
      <c r="AM102" s="18"/>
      <c r="AN102" s="20"/>
      <c r="AO102" s="18"/>
      <c r="AP102" s="20"/>
      <c r="AQ102" s="18"/>
      <c r="AR102" s="214"/>
      <c r="AS102" s="2"/>
      <c r="AT102" s="218"/>
    </row>
    <row r="103" spans="1:46" ht="12.75" customHeight="1" x14ac:dyDescent="0.2">
      <c r="B103" s="134" t="s">
        <v>93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324" t="s">
        <v>164</v>
      </c>
      <c r="AC103" s="324"/>
      <c r="AD103" s="324"/>
      <c r="AE103" s="324"/>
      <c r="AF103" s="324"/>
      <c r="AG103" s="324"/>
      <c r="AH103" s="324"/>
      <c r="AI103" s="324"/>
      <c r="AJ103" s="325"/>
      <c r="AK103" s="67">
        <f t="shared" ref="AK103:AR103" si="42">COUNTIF(C$9:C$82,C$7)</f>
        <v>1</v>
      </c>
      <c r="AL103" s="19">
        <f t="shared" si="42"/>
        <v>4</v>
      </c>
      <c r="AM103" s="74">
        <f t="shared" si="42"/>
        <v>2</v>
      </c>
      <c r="AN103" s="19">
        <v>6</v>
      </c>
      <c r="AO103" s="74">
        <f t="shared" si="42"/>
        <v>2</v>
      </c>
      <c r="AP103" s="19">
        <f t="shared" si="42"/>
        <v>3</v>
      </c>
      <c r="AQ103" s="74">
        <f t="shared" si="42"/>
        <v>2</v>
      </c>
      <c r="AR103" s="217">
        <f t="shared" si="42"/>
        <v>4</v>
      </c>
      <c r="AS103" s="2"/>
      <c r="AT103" s="2"/>
    </row>
    <row r="104" spans="1:46" ht="26.25" customHeight="1" x14ac:dyDescent="0.2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324" t="s">
        <v>165</v>
      </c>
      <c r="AC104" s="324"/>
      <c r="AD104" s="324"/>
      <c r="AE104" s="324"/>
      <c r="AF104" s="324"/>
      <c r="AG104" s="324"/>
      <c r="AH104" s="324"/>
      <c r="AI104" s="324"/>
      <c r="AJ104" s="325"/>
      <c r="AK104" s="67">
        <f t="shared" ref="AK104:AQ104" si="43">COUNTIF(K$9:K$82,K$7)</f>
        <v>2</v>
      </c>
      <c r="AL104" s="19">
        <f t="shared" si="43"/>
        <v>6</v>
      </c>
      <c r="AM104" s="284">
        <v>6</v>
      </c>
      <c r="AN104" s="285">
        <v>5</v>
      </c>
      <c r="AO104" s="282">
        <f t="shared" si="43"/>
        <v>5</v>
      </c>
      <c r="AP104" s="283">
        <f t="shared" si="43"/>
        <v>7</v>
      </c>
      <c r="AQ104" s="74">
        <f t="shared" si="43"/>
        <v>1</v>
      </c>
      <c r="AR104" s="217">
        <v>10</v>
      </c>
      <c r="AS104" s="2"/>
      <c r="AT104" s="2"/>
    </row>
    <row r="105" spans="1:46" ht="12.75" customHeight="1" x14ac:dyDescent="0.2">
      <c r="A105" s="323" t="s">
        <v>176</v>
      </c>
      <c r="B105" s="323"/>
      <c r="C105" s="323"/>
      <c r="D105" s="323"/>
      <c r="E105" s="323"/>
      <c r="F105" s="323"/>
      <c r="G105" s="323"/>
      <c r="H105" s="323"/>
      <c r="I105" s="323"/>
      <c r="J105" s="323"/>
      <c r="K105" s="323"/>
      <c r="L105" s="323"/>
      <c r="M105" s="323"/>
      <c r="N105" s="323"/>
      <c r="O105" s="323"/>
      <c r="P105" s="323"/>
      <c r="Q105" s="323"/>
      <c r="R105" s="323"/>
      <c r="S105" s="323"/>
      <c r="T105" s="323"/>
      <c r="U105" s="323"/>
      <c r="V105" s="323"/>
      <c r="W105" s="323"/>
      <c r="X105" s="323"/>
      <c r="Y105" s="323"/>
      <c r="Z105" s="323"/>
      <c r="AA105" s="323"/>
      <c r="AB105" s="324" t="s">
        <v>162</v>
      </c>
      <c r="AC105" s="324"/>
      <c r="AD105" s="324"/>
      <c r="AE105" s="324"/>
      <c r="AF105" s="324"/>
      <c r="AG105" s="324"/>
      <c r="AH105" s="324"/>
      <c r="AI105" s="324"/>
      <c r="AJ105" s="325"/>
      <c r="AK105" s="18"/>
      <c r="AL105" s="20"/>
      <c r="AM105" s="18"/>
      <c r="AN105" s="20"/>
      <c r="AO105" s="18"/>
      <c r="AP105" s="20"/>
      <c r="AQ105" s="18"/>
      <c r="AR105" s="288"/>
      <c r="AS105" s="2"/>
      <c r="AT105" s="2"/>
    </row>
    <row r="106" spans="1:46" ht="12.75" customHeight="1" x14ac:dyDescent="0.2">
      <c r="A106" s="323"/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23"/>
      <c r="AD106" s="135"/>
      <c r="AE106" s="135"/>
      <c r="AF106" s="232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222"/>
      <c r="AT106" s="222"/>
    </row>
    <row r="107" spans="1:46" ht="12.75" customHeight="1" x14ac:dyDescent="0.2">
      <c r="A107" s="323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23"/>
      <c r="AD107" s="4"/>
      <c r="AE107" s="4"/>
      <c r="AF107" s="232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222"/>
      <c r="AT107" s="222"/>
    </row>
    <row r="108" spans="1:46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232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6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232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6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232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6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232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6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232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3:4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232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3:4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232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3:4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232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3:4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2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3:4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2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3:4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2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3:4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2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3:4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2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3:4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2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3:4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2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3:4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2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3:4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2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3:4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2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3:4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2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3:4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2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3:4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2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2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2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2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2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2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2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2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2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2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2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2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2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2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2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2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2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2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2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2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2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2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2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2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2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2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2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2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2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2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2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2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2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2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2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2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2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2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2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2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2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2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2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2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2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2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2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2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2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2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2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2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2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2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2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2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2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2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2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2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2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2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2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2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2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2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2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2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2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2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2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2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2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2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2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2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2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2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2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2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2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2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2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2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2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2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2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2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2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2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2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2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2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2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2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2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2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2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2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2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2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2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2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2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2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2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2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2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2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2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2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2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2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2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2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2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2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2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2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2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2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2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2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2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2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2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2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2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2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2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2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2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2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2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2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2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2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2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2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2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2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2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2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2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2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2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2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2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2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2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2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2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2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2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2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2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2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2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2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2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2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2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2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2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2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2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2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2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2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2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2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2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2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2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2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2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2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2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2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2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2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2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2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2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2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2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2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2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2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2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2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2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2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2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2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2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2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2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2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2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2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2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2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2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2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2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2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2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2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2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2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2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2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2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2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2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2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2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2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2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2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2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2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2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2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2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2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2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2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2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2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2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2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2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2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2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2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2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2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2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2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2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2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2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2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2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2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2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2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2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2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2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2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2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2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2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2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2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2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2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2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2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2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2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2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2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2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2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2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2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2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2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2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2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2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2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2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2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2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2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2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2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2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2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2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2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2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2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2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2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2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2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2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2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2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2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2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2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2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2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2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2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2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2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2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2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2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2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2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2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2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2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2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2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2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2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2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2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2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2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2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2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2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2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2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2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2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2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2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2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2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2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2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2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2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2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2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2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2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2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2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2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2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2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2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2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2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2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2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2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2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2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2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2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2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2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2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2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2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2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2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2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2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2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2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2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2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2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2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2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2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2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2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2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2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2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2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2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2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2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2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2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2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2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2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2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2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2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2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2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2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2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2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2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2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2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2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2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2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2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2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2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2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2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2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2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2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2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2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2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2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2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2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2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2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2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2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2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2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2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2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2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2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2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2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2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2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2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2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2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2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2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2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2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2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2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2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2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2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2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2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2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2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2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2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2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2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2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2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2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2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2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2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2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2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2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2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2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2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2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2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2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2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2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2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2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2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2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2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2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2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2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2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2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2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2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2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2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2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2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2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2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2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2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2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2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2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2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2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2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2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2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2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2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2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2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2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2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2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2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2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2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2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2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2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2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2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2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2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2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2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2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2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2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2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2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2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2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2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2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2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2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2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2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2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2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2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2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2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2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2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2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2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2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2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2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2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2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2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2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2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2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2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2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2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2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2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2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2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2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2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2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2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2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2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  <row r="683" spans="3:4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232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</row>
    <row r="684" spans="3:4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232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</row>
    <row r="685" spans="3:4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232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</row>
    <row r="686" spans="3:4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232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</row>
    <row r="687" spans="3:4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232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</row>
    <row r="688" spans="3:4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232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06:AC106"/>
    <mergeCell ref="A107:AC107"/>
    <mergeCell ref="AS2:AT4"/>
    <mergeCell ref="AS5:AS8"/>
    <mergeCell ref="AT5:AT8"/>
    <mergeCell ref="A105:AA105"/>
    <mergeCell ref="AB103:AJ103"/>
    <mergeCell ref="AB104:AJ104"/>
    <mergeCell ref="AB105:AJ105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46:C49 S46:S49 K46:K49 C86:C89 S86:S89 K86:K89 K97:K102 S97:S102 C97:C102 S35:S43 K35:K43 C35:C43 S26:S28 K26:K28 C26:C28 C74:C83 S74:S83 K74:K83 C52:C53 S52:S53 K52:K53 C58 S58 K58 C62:C64 S62:S64 K62:K64 K66:K67 S66:S67 C66:C67">
    <cfRule type="cellIs" dxfId="120" priority="211" operator="equal">
      <formula>$C$7</formula>
    </cfRule>
  </conditionalFormatting>
  <conditionalFormatting sqref="J9:J10 D46:F49 H46:J49 T46:V49 L46:N49 X46:Z49 P46:R49 D86:F89 H86:J89 T86:V89 L86:N89 X86:Z89 P86:R89 P97:R102 X97:Z102 L97:N102 T97:V102 H97:J102 D97:F102 H35:J43 X35:Z43 P35:R43 T35:V43 L35:N43 D35:F43 H26:J28 X26:Z28 P26:R28 T26:V28 L26:N28 D26:F28 D74:F83 H74:J83 T74:V83 L74:N83 X74:Z83 P74:R83 D52:F53 H52:J53 T52:V53 L52:N53 X52:Z53 P52:R53 D58:F58 H58:J58 T58:V58 L58:N58 X58:Z58 P58:R58 D62:F64 H62:J64 T62:V64 L62:N64 X62:Z64 P62:R64 P66:R67 X66:Z67 L66:N67 T66:V67 H66:J67 D66:F67">
    <cfRule type="cellIs" dxfId="119" priority="210" operator="equal">
      <formula>D$7</formula>
    </cfRule>
  </conditionalFormatting>
  <conditionalFormatting sqref="G46:G49 W46:W49 O46:O49 G86:G89 W86:W89 O86:O89 O97:O102 W97:W102 G97:G102 W35:W43 O35:O43 G35:G43 W26:W28 O26:O28 G26:G28 G74:G83 W74:W83 O74:O83 G52:G53 W52:W53 O52:O53 G58 W58 O58 G62:G64 W62:W64 O62:O64 O66:O67 W66:W67 G66:G67">
    <cfRule type="cellIs" dxfId="118" priority="203" operator="equal">
      <formula>$G$7</formula>
    </cfRule>
  </conditionalFormatting>
  <conditionalFormatting sqref="C44">
    <cfRule type="cellIs" dxfId="117" priority="174" operator="equal">
      <formula>$C$7</formula>
    </cfRule>
  </conditionalFormatting>
  <conditionalFormatting sqref="D44">
    <cfRule type="cellIs" dxfId="116" priority="173" operator="equal">
      <formula>D$7</formula>
    </cfRule>
  </conditionalFormatting>
  <conditionalFormatting sqref="E44">
    <cfRule type="cellIs" dxfId="115" priority="172" operator="equal">
      <formula>E$7</formula>
    </cfRule>
  </conditionalFormatting>
  <conditionalFormatting sqref="F44">
    <cfRule type="cellIs" dxfId="114" priority="171" operator="equal">
      <formula>F$7</formula>
    </cfRule>
  </conditionalFormatting>
  <conditionalFormatting sqref="H44">
    <cfRule type="cellIs" dxfId="113" priority="170" operator="equal">
      <formula>H$7</formula>
    </cfRule>
  </conditionalFormatting>
  <conditionalFormatting sqref="I44">
    <cfRule type="cellIs" dxfId="112" priority="169" operator="equal">
      <formula>I$7</formula>
    </cfRule>
  </conditionalFormatting>
  <conditionalFormatting sqref="J44">
    <cfRule type="cellIs" dxfId="111" priority="168" operator="equal">
      <formula>J$7</formula>
    </cfRule>
  </conditionalFormatting>
  <conditionalFormatting sqref="G44">
    <cfRule type="cellIs" dxfId="110" priority="167" operator="equal">
      <formula>$G$7</formula>
    </cfRule>
  </conditionalFormatting>
  <conditionalFormatting sqref="S44 K44">
    <cfRule type="cellIs" dxfId="109" priority="166" operator="equal">
      <formula>$C$7</formula>
    </cfRule>
  </conditionalFormatting>
  <conditionalFormatting sqref="T44 L44">
    <cfRule type="cellIs" dxfId="108" priority="165" operator="equal">
      <formula>L$7</formula>
    </cfRule>
  </conditionalFormatting>
  <conditionalFormatting sqref="U44 M44">
    <cfRule type="cellIs" dxfId="107" priority="164" operator="equal">
      <formula>M$7</formula>
    </cfRule>
  </conditionalFormatting>
  <conditionalFormatting sqref="V44 N44">
    <cfRule type="cellIs" dxfId="106" priority="163" operator="equal">
      <formula>N$7</formula>
    </cfRule>
  </conditionalFormatting>
  <conditionalFormatting sqref="X44 P44">
    <cfRule type="cellIs" dxfId="105" priority="162" operator="equal">
      <formula>P$7</formula>
    </cfRule>
  </conditionalFormatting>
  <conditionalFormatting sqref="Y44 Q44">
    <cfRule type="cellIs" dxfId="104" priority="161" operator="equal">
      <formula>Q$7</formula>
    </cfRule>
  </conditionalFormatting>
  <conditionalFormatting sqref="Z44 R44">
    <cfRule type="cellIs" dxfId="103" priority="160" operator="equal">
      <formula>R$7</formula>
    </cfRule>
  </conditionalFormatting>
  <conditionalFormatting sqref="W44 O44">
    <cfRule type="cellIs" dxfId="102" priority="159" operator="equal">
      <formula>$G$7</formula>
    </cfRule>
  </conditionalFormatting>
  <conditionalFormatting sqref="C45:Z45">
    <cfRule type="cellIs" dxfId="101" priority="156" operator="equal">
      <formula>C$7</formula>
    </cfRule>
  </conditionalFormatting>
  <conditionalFormatting sqref="C11:I19 K11:Q19 S11:Y19 S21:Y25 K21:Q25 C21:I25">
    <cfRule type="cellIs" dxfId="100" priority="155" operator="equal">
      <formula>C$7</formula>
    </cfRule>
  </conditionalFormatting>
  <conditionalFormatting sqref="J11:J19 R11:R19 Z11:Z19 Z21:Z25 R21:R25 J21:J25">
    <cfRule type="cellIs" dxfId="99" priority="154" operator="equal">
      <formula>$J$7</formula>
    </cfRule>
  </conditionalFormatting>
  <conditionalFormatting sqref="K68 S68 C68">
    <cfRule type="cellIs" dxfId="98" priority="151" operator="equal">
      <formula>$C$7</formula>
    </cfRule>
  </conditionalFormatting>
  <conditionalFormatting sqref="P68:R68 X68:Z68 L68:N68 T68:V68 H68:J68 D68:F68">
    <cfRule type="cellIs" dxfId="97" priority="150" operator="equal">
      <formula>D$7</formula>
    </cfRule>
  </conditionalFormatting>
  <conditionalFormatting sqref="O68 W68 G68">
    <cfRule type="cellIs" dxfId="96" priority="149" operator="equal">
      <formula>$G$7</formula>
    </cfRule>
  </conditionalFormatting>
  <conditionalFormatting sqref="K71:Q71 S71:Y71 C71:I71">
    <cfRule type="cellIs" dxfId="95" priority="148" operator="equal">
      <formula>C$7</formula>
    </cfRule>
  </conditionalFormatting>
  <conditionalFormatting sqref="R71 Z71 J71">
    <cfRule type="cellIs" dxfId="94" priority="147" operator="equal">
      <formula>$J$7</formula>
    </cfRule>
  </conditionalFormatting>
  <conditionalFormatting sqref="K72:Q73 S72:Y73 C72:I73">
    <cfRule type="cellIs" dxfId="93" priority="144" operator="equal">
      <formula>C$7</formula>
    </cfRule>
  </conditionalFormatting>
  <conditionalFormatting sqref="R72:R73 Z72:Z73 J72:J73">
    <cfRule type="cellIs" dxfId="92" priority="143" operator="equal">
      <formula>$J$7</formula>
    </cfRule>
  </conditionalFormatting>
  <conditionalFormatting sqref="K84:Q85 S84:Y85 C84:I85">
    <cfRule type="cellIs" dxfId="91" priority="140" operator="equal">
      <formula>C$7</formula>
    </cfRule>
  </conditionalFormatting>
  <conditionalFormatting sqref="R84:R85 Z84:Z85 J84:J85">
    <cfRule type="cellIs" dxfId="90" priority="139" operator="equal">
      <formula>$J$7</formula>
    </cfRule>
  </conditionalFormatting>
  <conditionalFormatting sqref="C29:I32 K29:Q32 S29:Y32 S34:Y34 K34:Q34 C34:I34">
    <cfRule type="cellIs" dxfId="89" priority="128" operator="equal">
      <formula>C$7</formula>
    </cfRule>
  </conditionalFormatting>
  <conditionalFormatting sqref="J29:J32 R29:R32 Z29:Z32 Z34 R34 J34">
    <cfRule type="cellIs" dxfId="88" priority="127" operator="equal">
      <formula>$J$7</formula>
    </cfRule>
  </conditionalFormatting>
  <conditionalFormatting sqref="C91:I93 S91:Y93 K91:Q93">
    <cfRule type="cellIs" dxfId="87" priority="132" operator="equal">
      <formula>C$7</formula>
    </cfRule>
  </conditionalFormatting>
  <conditionalFormatting sqref="J91:J93 Z91:Z93 R91:R93">
    <cfRule type="cellIs" dxfId="86" priority="131" operator="equal">
      <formula>$J$7</formula>
    </cfRule>
  </conditionalFormatting>
  <conditionalFormatting sqref="C94:I95 S94:Y95 K94:Q95">
    <cfRule type="cellIs" dxfId="85" priority="120" operator="equal">
      <formula>C$7</formula>
    </cfRule>
  </conditionalFormatting>
  <conditionalFormatting sqref="J94:J95 Z94:Z95 R94:R95">
    <cfRule type="cellIs" dxfId="84" priority="119" operator="equal">
      <formula>$J$7</formula>
    </cfRule>
  </conditionalFormatting>
  <conditionalFormatting sqref="C96:I96 S96:Y96 K96:Q96">
    <cfRule type="cellIs" dxfId="83" priority="118" operator="equal">
      <formula>C$7</formula>
    </cfRule>
  </conditionalFormatting>
  <conditionalFormatting sqref="J96 Z96 R96">
    <cfRule type="cellIs" dxfId="82" priority="117" operator="equal">
      <formula>$J$7</formula>
    </cfRule>
  </conditionalFormatting>
  <conditionalFormatting sqref="K90:Q90 S90:Y90 C90:I90">
    <cfRule type="cellIs" dxfId="81" priority="114" operator="equal">
      <formula>C$7</formula>
    </cfRule>
  </conditionalFormatting>
  <conditionalFormatting sqref="R90 Z90 J90">
    <cfRule type="cellIs" dxfId="80" priority="113" operator="equal">
      <formula>$J$7</formula>
    </cfRule>
  </conditionalFormatting>
  <conditionalFormatting sqref="AD82:AG82 AD38:AD45 AD92:AG93 AD95:AG96 AD11:AD19 AG15:AG19 AG38:AG45 AD85:AG85 AD73:AG73 AD53:AG53 AD76:AG76 AD78:AG79 AD22:AD25 AG22:AG25 AD63:AG64 AD66:AG66 AD70:AG70">
    <cfRule type="expression" dxfId="79" priority="250">
      <formula>$AD11&lt;#REF!+#REF!</formula>
    </cfRule>
    <cfRule type="expression" dxfId="78" priority="251">
      <formula>$AD11&gt;#REF!+#REF!</formula>
    </cfRule>
  </conditionalFormatting>
  <conditionalFormatting sqref="AD29:AD32 AG29:AG32 AG34 AD34">
    <cfRule type="expression" dxfId="77" priority="272">
      <formula>$AD29&gt;#REF!+#REF!</formula>
    </cfRule>
    <cfRule type="expression" dxfId="76" priority="273">
      <formula>$AD29&lt;#REF!+#REF!</formula>
    </cfRule>
  </conditionalFormatting>
  <conditionalFormatting sqref="AE99 AD51:AG51">
    <cfRule type="expression" dxfId="75" priority="106">
      <formula>$AD51&lt;#REF!+#REF!</formula>
    </cfRule>
    <cfRule type="expression" dxfId="74" priority="107">
      <formula>$AD51&gt;#REF!+#REF!</formula>
    </cfRule>
  </conditionalFormatting>
  <conditionalFormatting sqref="AE100">
    <cfRule type="expression" dxfId="73" priority="104">
      <formula>$AD100&lt;#REF!+#REF!</formula>
    </cfRule>
    <cfRule type="expression" dxfId="72" priority="105">
      <formula>$AD100&gt;#REF!+#REF!</formula>
    </cfRule>
  </conditionalFormatting>
  <conditionalFormatting sqref="AE101 AE22:AF25">
    <cfRule type="expression" dxfId="71" priority="102">
      <formula>$AD22&lt;#REF!+#REF!</formula>
    </cfRule>
    <cfRule type="expression" dxfId="70" priority="103">
      <formula>$AD22&gt;#REF!+#REF!</formula>
    </cfRule>
  </conditionalFormatting>
  <conditionalFormatting sqref="AE102">
    <cfRule type="expression" dxfId="69" priority="100">
      <formula>$AD102&lt;#REF!+#REF!</formula>
    </cfRule>
    <cfRule type="expression" dxfId="68" priority="101">
      <formula>$AD102&gt;#REF!+#REF!</formula>
    </cfRule>
  </conditionalFormatting>
  <conditionalFormatting sqref="AE15:AF19 AE38:AF45">
    <cfRule type="expression" dxfId="67" priority="96">
      <formula>$AD15&lt;#REF!+#REF!</formula>
    </cfRule>
    <cfRule type="expression" dxfId="66" priority="97">
      <formula>$AD15&gt;#REF!+#REF!</formula>
    </cfRule>
  </conditionalFormatting>
  <conditionalFormatting sqref="AE29:AF32 AE34:AF34">
    <cfRule type="expression" dxfId="65" priority="98">
      <formula>$AD29&gt;#REF!+#REF!</formula>
    </cfRule>
    <cfRule type="expression" dxfId="64" priority="99">
      <formula>$AD29&lt;#REF!+#REF!</formula>
    </cfRule>
  </conditionalFormatting>
  <conditionalFormatting sqref="AE11:AG14">
    <cfRule type="expression" dxfId="63" priority="94">
      <formula>$AD11&lt;#REF!+#REF!</formula>
    </cfRule>
    <cfRule type="expression" dxfId="62" priority="95">
      <formula>$AD11&gt;#REF!+#REF!</formula>
    </cfRule>
  </conditionalFormatting>
  <conditionalFormatting sqref="C20:I20 K20:Q20 S20:Y20">
    <cfRule type="cellIs" dxfId="61" priority="91" operator="equal">
      <formula>C$7</formula>
    </cfRule>
  </conditionalFormatting>
  <conditionalFormatting sqref="J20 R20 Z20">
    <cfRule type="cellIs" dxfId="60" priority="90" operator="equal">
      <formula>$J$7</formula>
    </cfRule>
  </conditionalFormatting>
  <conditionalFormatting sqref="AD20 AG20">
    <cfRule type="expression" dxfId="59" priority="92">
      <formula>$AD20&lt;#REF!+#REF!</formula>
    </cfRule>
    <cfRule type="expression" dxfId="58" priority="93">
      <formula>$AD20&gt;#REF!+#REF!</formula>
    </cfRule>
  </conditionalFormatting>
  <conditionalFormatting sqref="AE20:AF20">
    <cfRule type="expression" dxfId="57" priority="88">
      <formula>$AD20&lt;#REF!+#REF!</formula>
    </cfRule>
    <cfRule type="expression" dxfId="56" priority="89">
      <formula>$AD20&gt;#REF!+#REF!</formula>
    </cfRule>
  </conditionalFormatting>
  <conditionalFormatting sqref="G51 W51 O51">
    <cfRule type="cellIs" dxfId="55" priority="79" operator="equal">
      <formula>$G$7</formula>
    </cfRule>
  </conditionalFormatting>
  <conditionalFormatting sqref="C51 S51 K51">
    <cfRule type="cellIs" dxfId="54" priority="81" operator="equal">
      <formula>$C$7</formula>
    </cfRule>
  </conditionalFormatting>
  <conditionalFormatting sqref="D51:F51 H51:J51 T51:V51 L51:N51 X51:Z51 P51:R51">
    <cfRule type="cellIs" dxfId="53" priority="80" operator="equal">
      <formula>D$7</formula>
    </cfRule>
  </conditionalFormatting>
  <conditionalFormatting sqref="S33:Y33 K33:Q33 C33:I33">
    <cfRule type="cellIs" dxfId="52" priority="67" operator="equal">
      <formula>C$7</formula>
    </cfRule>
  </conditionalFormatting>
  <conditionalFormatting sqref="Z33 R33 J33">
    <cfRule type="cellIs" dxfId="51" priority="66" operator="equal">
      <formula>$J$7</formula>
    </cfRule>
  </conditionalFormatting>
  <conditionalFormatting sqref="AG33 AD33">
    <cfRule type="expression" dxfId="50" priority="68">
      <formula>$AD33&gt;#REF!+#REF!</formula>
    </cfRule>
    <cfRule type="expression" dxfId="49" priority="69">
      <formula>$AD33&lt;#REF!+#REF!</formula>
    </cfRule>
  </conditionalFormatting>
  <conditionalFormatting sqref="AE33:AF33">
    <cfRule type="expression" dxfId="48" priority="64">
      <formula>$AD33&gt;#REF!+#REF!</formula>
    </cfRule>
    <cfRule type="expression" dxfId="47" priority="65">
      <formula>$AD33&lt;#REF!+#REF!</formula>
    </cfRule>
  </conditionalFormatting>
  <conditionalFormatting sqref="K59 S59 C59">
    <cfRule type="cellIs" dxfId="46" priority="56" operator="equal">
      <formula>$C$7</formula>
    </cfRule>
  </conditionalFormatting>
  <conditionalFormatting sqref="P59:R59 X59:Z59 L59:N59 T59:V59 H59:J59 D59:F59">
    <cfRule type="cellIs" dxfId="45" priority="55" operator="equal">
      <formula>D$7</formula>
    </cfRule>
  </conditionalFormatting>
  <conditionalFormatting sqref="O59 W59 G59">
    <cfRule type="cellIs" dxfId="44" priority="54" operator="equal">
      <formula>$G$7</formula>
    </cfRule>
  </conditionalFormatting>
  <conditionalFormatting sqref="K60 S60 C60">
    <cfRule type="cellIs" dxfId="43" priority="51" operator="equal">
      <formula>$C$7</formula>
    </cfRule>
  </conditionalFormatting>
  <conditionalFormatting sqref="P60:R60 X60:Z60 L60:N60 T60:V60 H60:J60 D60:F60">
    <cfRule type="cellIs" dxfId="42" priority="50" operator="equal">
      <formula>D$7</formula>
    </cfRule>
  </conditionalFormatting>
  <conditionalFormatting sqref="O60 W60 G60">
    <cfRule type="cellIs" dxfId="41" priority="49" operator="equal">
      <formula>$G$7</formula>
    </cfRule>
  </conditionalFormatting>
  <conditionalFormatting sqref="K61 S61 C61">
    <cfRule type="cellIs" dxfId="40" priority="46" operator="equal">
      <formula>$C$7</formula>
    </cfRule>
  </conditionalFormatting>
  <conditionalFormatting sqref="P61:R61 X61:Z61 L61:N61 T61:V61 H61:J61 D61:F61">
    <cfRule type="cellIs" dxfId="39" priority="45" operator="equal">
      <formula>D$7</formula>
    </cfRule>
  </conditionalFormatting>
  <conditionalFormatting sqref="O61 W61 G61">
    <cfRule type="cellIs" dxfId="38" priority="44" operator="equal">
      <formula>$G$7</formula>
    </cfRule>
  </conditionalFormatting>
  <conditionalFormatting sqref="G50 W50 O50">
    <cfRule type="cellIs" dxfId="37" priority="36" operator="equal">
      <formula>$G$7</formula>
    </cfRule>
  </conditionalFormatting>
  <conditionalFormatting sqref="C50 S50 K50">
    <cfRule type="cellIs" dxfId="36" priority="38" operator="equal">
      <formula>$C$7</formula>
    </cfRule>
  </conditionalFormatting>
  <conditionalFormatting sqref="D50:F50 H50:J50 T50:V50 L50:N50 X50:Z50 P50:R50">
    <cfRule type="cellIs" dxfId="35" priority="37" operator="equal">
      <formula>D$7</formula>
    </cfRule>
  </conditionalFormatting>
  <conditionalFormatting sqref="AD50 AG50">
    <cfRule type="expression" dxfId="34" priority="34">
      <formula>$AD50&lt;#REF!+#REF!</formula>
    </cfRule>
    <cfRule type="expression" dxfId="33" priority="35">
      <formula>$AD50&gt;#REF!+#REF!</formula>
    </cfRule>
  </conditionalFormatting>
  <conditionalFormatting sqref="AE50:AF50">
    <cfRule type="expression" dxfId="32" priority="32">
      <formula>$AD50&lt;#REF!+#REF!</formula>
    </cfRule>
    <cfRule type="expression" dxfId="31" priority="33">
      <formula>$AD50&gt;#REF!+#REF!</formula>
    </cfRule>
  </conditionalFormatting>
  <conditionalFormatting sqref="C54 S54 K54">
    <cfRule type="cellIs" dxfId="30" priority="31" operator="equal">
      <formula>$C$7</formula>
    </cfRule>
  </conditionalFormatting>
  <conditionalFormatting sqref="D54:F54 H54:J54 T54:V54 L54:N54 X54:Z54 P54:R54">
    <cfRule type="cellIs" dxfId="29" priority="30" operator="equal">
      <formula>D$7</formula>
    </cfRule>
  </conditionalFormatting>
  <conditionalFormatting sqref="G54 W54 O54">
    <cfRule type="cellIs" dxfId="28" priority="29" operator="equal">
      <formula>$G$7</formula>
    </cfRule>
  </conditionalFormatting>
  <conditionalFormatting sqref="C56 S56 K56">
    <cfRule type="cellIs" dxfId="27" priority="28" operator="equal">
      <formula>$C$7</formula>
    </cfRule>
  </conditionalFormatting>
  <conditionalFormatting sqref="D56:F56 H56:J56 T56:V56 L56:N56 X56:Z56 P56:R56">
    <cfRule type="cellIs" dxfId="26" priority="27" operator="equal">
      <formula>D$7</formula>
    </cfRule>
  </conditionalFormatting>
  <conditionalFormatting sqref="G56 W56 O56">
    <cfRule type="cellIs" dxfId="25" priority="26" operator="equal">
      <formula>$G$7</formula>
    </cfRule>
  </conditionalFormatting>
  <conditionalFormatting sqref="C55 S55 K55">
    <cfRule type="cellIs" dxfId="24" priority="23" operator="equal">
      <formula>$C$7</formula>
    </cfRule>
  </conditionalFormatting>
  <conditionalFormatting sqref="D55:F55 H55:J55 T55:V55 L55:N55 X55:Z55 P55:R55">
    <cfRule type="cellIs" dxfId="23" priority="22" operator="equal">
      <formula>D$7</formula>
    </cfRule>
  </conditionalFormatting>
  <conditionalFormatting sqref="G55 W55 O55">
    <cfRule type="cellIs" dxfId="22" priority="21" operator="equal">
      <formula>$G$7</formula>
    </cfRule>
  </conditionalFormatting>
  <conditionalFormatting sqref="AD55:AG55">
    <cfRule type="expression" dxfId="21" priority="24">
      <formula>$AD55&lt;#REF!+#REF!</formula>
    </cfRule>
    <cfRule type="expression" dxfId="20" priority="25">
      <formula>$AD55&gt;#REF!+#REF!</formula>
    </cfRule>
  </conditionalFormatting>
  <conditionalFormatting sqref="C57 S57 K57">
    <cfRule type="cellIs" dxfId="19" priority="18" operator="equal">
      <formula>$C$7</formula>
    </cfRule>
  </conditionalFormatting>
  <conditionalFormatting sqref="D57:F57 H57:J57 T57:V57 L57:N57 X57:Z57 P57:R57">
    <cfRule type="cellIs" dxfId="18" priority="17" operator="equal">
      <formula>D$7</formula>
    </cfRule>
  </conditionalFormatting>
  <conditionalFormatting sqref="G57 W57 O57">
    <cfRule type="cellIs" dxfId="17" priority="16" operator="equal">
      <formula>$G$7</formula>
    </cfRule>
  </conditionalFormatting>
  <conditionalFormatting sqref="AD57:AG57">
    <cfRule type="expression" dxfId="16" priority="19">
      <formula>$AD57&lt;#REF!+#REF!</formula>
    </cfRule>
    <cfRule type="expression" dxfId="15" priority="20">
      <formula>$AD57&gt;#REF!+#REF!</formula>
    </cfRule>
  </conditionalFormatting>
  <conditionalFormatting sqref="AD59:AG61">
    <cfRule type="expression" dxfId="14" priority="290">
      <formula>#REF!&lt;#REF!+#REF!</formula>
    </cfRule>
    <cfRule type="expression" dxfId="13" priority="291">
      <formula>#REF!&gt;#REF!+#REF!</formula>
    </cfRule>
  </conditionalFormatting>
  <conditionalFormatting sqref="C65 S65 K65">
    <cfRule type="cellIs" dxfId="12" priority="13" operator="equal">
      <formula>$C$7</formula>
    </cfRule>
  </conditionalFormatting>
  <conditionalFormatting sqref="D65:F65 H65:J65 T65:V65 L65:N65 X65:Z65 P65:R65">
    <cfRule type="cellIs" dxfId="11" priority="12" operator="equal">
      <formula>D$7</formula>
    </cfRule>
  </conditionalFormatting>
  <conditionalFormatting sqref="G65 W65 O65">
    <cfRule type="cellIs" dxfId="10" priority="11" operator="equal">
      <formula>$G$7</formula>
    </cfRule>
  </conditionalFormatting>
  <conditionalFormatting sqref="AD65:AG65">
    <cfRule type="expression" dxfId="9" priority="14">
      <formula>$AD65&lt;#REF!+#REF!</formula>
    </cfRule>
    <cfRule type="expression" dxfId="8" priority="15">
      <formula>$AD65&gt;#REF!+#REF!</formula>
    </cfRule>
  </conditionalFormatting>
  <conditionalFormatting sqref="C69 S69 K69">
    <cfRule type="cellIs" dxfId="7" priority="8" operator="equal">
      <formula>$C$7</formula>
    </cfRule>
  </conditionalFormatting>
  <conditionalFormatting sqref="D69:F69 H69:J69 T69:V69 L69:N69 X69:Z69 P69:R69">
    <cfRule type="cellIs" dxfId="6" priority="7" operator="equal">
      <formula>D$7</formula>
    </cfRule>
  </conditionalFormatting>
  <conditionalFormatting sqref="G69 W69 O69">
    <cfRule type="cellIs" dxfId="5" priority="6" operator="equal">
      <formula>$G$7</formula>
    </cfRule>
  </conditionalFormatting>
  <conditionalFormatting sqref="AD69:AG69">
    <cfRule type="expression" dxfId="4" priority="9">
      <formula>$AD69&lt;#REF!+#REF!</formula>
    </cfRule>
    <cfRule type="expression" dxfId="3" priority="10">
      <formula>$AD69&gt;#REF!+#REF!</formula>
    </cfRule>
  </conditionalFormatting>
  <conditionalFormatting sqref="C70 S70 K70">
    <cfRule type="cellIs" dxfId="2" priority="3" operator="equal">
      <formula>$C$7</formula>
    </cfRule>
  </conditionalFormatting>
  <conditionalFormatting sqref="D70:F70 H70:J70 T70:V70 L70:N70 X70:Z70 P70:R70">
    <cfRule type="cellIs" dxfId="1" priority="2" operator="equal">
      <formula>D$7</formula>
    </cfRule>
  </conditionalFormatting>
  <conditionalFormatting sqref="G70 W70 O70">
    <cfRule type="cellIs" dxfId="0" priority="1" operator="equal">
      <formula>$G$7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2021-10-12T13:39:02Z</cp:lastPrinted>
  <dcterms:created xsi:type="dcterms:W3CDTF">2017-05-03T09:37:43Z</dcterms:created>
  <dcterms:modified xsi:type="dcterms:W3CDTF">2021-10-18T12:28:22Z</dcterms:modified>
</cp:coreProperties>
</file>